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AppData\Local\Temp\handy0\JHOMS262435828272101\"/>
    </mc:Choice>
  </mc:AlternateContent>
  <xr:revisionPtr revIDLastSave="0" documentId="13_ncr:1_{1D851FC5-53C0-4090-A0C1-006C7D51C0BF}" xr6:coauthVersionLast="47" xr6:coauthVersionMax="47" xr10:uidLastSave="{00000000-0000-0000-0000-000000000000}"/>
  <bookViews>
    <workbookView xWindow="28680" yWindow="-120" windowWidth="29040" windowHeight="15720" tabRatio="662" xr2:uid="{00000000-000D-0000-FFFF-FFFF00000000}"/>
  </bookViews>
  <sheets>
    <sheet name="제안서총괄표" sheetId="51" r:id="rId1"/>
    <sheet name="제안서집계표(지앤디코리아)" sheetId="12" r:id="rId2"/>
    <sheet name="제안서집계표(트리피컨설팅)" sheetId="67" r:id="rId3"/>
    <sheet name="제안서집계표(플립온코리아)" sheetId="68" r:id="rId4"/>
    <sheet name="위원1" sheetId="61" r:id="rId5"/>
    <sheet name="위원2" sheetId="64" r:id="rId6"/>
    <sheet name="위원3" sheetId="65" r:id="rId7"/>
    <sheet name="위원4" sheetId="66" r:id="rId8"/>
    <sheet name="위원5" sheetId="3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2" l="1"/>
  <c r="L7" i="12"/>
  <c r="L8" i="12"/>
  <c r="L9" i="12"/>
  <c r="L10" i="12"/>
  <c r="L6" i="67"/>
  <c r="L7" i="67"/>
  <c r="L8" i="67"/>
  <c r="L9" i="67"/>
  <c r="L10" i="67"/>
  <c r="L6" i="68"/>
  <c r="L7" i="68"/>
  <c r="L8" i="68"/>
  <c r="L9" i="68"/>
  <c r="L10" i="68"/>
  <c r="D12" i="61"/>
  <c r="S10" i="68" l="1"/>
  <c r="R10" i="68"/>
  <c r="Q10" i="68"/>
  <c r="P10" i="68"/>
  <c r="O10" i="68"/>
  <c r="N10" i="68"/>
  <c r="S9" i="68"/>
  <c r="R9" i="68"/>
  <c r="Q9" i="68"/>
  <c r="P9" i="68"/>
  <c r="O9" i="68"/>
  <c r="N9" i="68"/>
  <c r="N8" i="68"/>
  <c r="O8" i="68"/>
  <c r="P8" i="68"/>
  <c r="Q8" i="68"/>
  <c r="R8" i="68"/>
  <c r="S8" i="68"/>
  <c r="S7" i="68"/>
  <c r="R7" i="68"/>
  <c r="Q7" i="68"/>
  <c r="P7" i="68"/>
  <c r="O7" i="68"/>
  <c r="N7" i="68"/>
  <c r="S6" i="68"/>
  <c r="R6" i="68"/>
  <c r="Q6" i="68"/>
  <c r="P6" i="68"/>
  <c r="O6" i="68"/>
  <c r="N6" i="68"/>
  <c r="G3" i="68"/>
  <c r="N10" i="67"/>
  <c r="O10" i="67"/>
  <c r="P10" i="67"/>
  <c r="Q10" i="67"/>
  <c r="R10" i="67"/>
  <c r="S10" i="67"/>
  <c r="N9" i="67"/>
  <c r="O9" i="67"/>
  <c r="P9" i="67"/>
  <c r="Q9" i="67"/>
  <c r="R9" i="67"/>
  <c r="S9" i="67"/>
  <c r="N8" i="67"/>
  <c r="O8" i="67"/>
  <c r="P8" i="67"/>
  <c r="Q8" i="67"/>
  <c r="R8" i="67"/>
  <c r="S8" i="67"/>
  <c r="N7" i="67"/>
  <c r="O7" i="67"/>
  <c r="P7" i="67"/>
  <c r="Q7" i="67"/>
  <c r="R7" i="67"/>
  <c r="S7" i="67"/>
  <c r="N6" i="67"/>
  <c r="O6" i="67"/>
  <c r="P6" i="67"/>
  <c r="Q6" i="67"/>
  <c r="R6" i="67"/>
  <c r="S6" i="67"/>
  <c r="G3" i="67"/>
  <c r="E12" i="66"/>
  <c r="M10" i="67" s="1"/>
  <c r="F12" i="66"/>
  <c r="M10" i="68" s="1"/>
  <c r="E12" i="65"/>
  <c r="M9" i="67" s="1"/>
  <c r="F12" i="65"/>
  <c r="M9" i="68" s="1"/>
  <c r="E12" i="64"/>
  <c r="M8" i="67" s="1"/>
  <c r="F12" i="64"/>
  <c r="M8" i="68" s="1"/>
  <c r="E12" i="61"/>
  <c r="M7" i="67" s="1"/>
  <c r="F12" i="61"/>
  <c r="M7" i="68" s="1"/>
  <c r="E12" i="3"/>
  <c r="M6" i="67" s="1"/>
  <c r="F12" i="3"/>
  <c r="M6" i="68" s="1"/>
  <c r="K6" i="67" l="1"/>
  <c r="K7" i="67"/>
  <c r="K10" i="67"/>
  <c r="K9" i="67"/>
  <c r="K8" i="67"/>
  <c r="B2" i="66"/>
  <c r="B2" i="65"/>
  <c r="B2" i="64"/>
  <c r="D12" i="3"/>
  <c r="M6" i="12" s="1"/>
  <c r="B2" i="61"/>
  <c r="B2" i="3"/>
  <c r="I10" i="68" l="1"/>
  <c r="I9" i="68"/>
  <c r="I8" i="68"/>
  <c r="I7" i="68"/>
  <c r="G9" i="68"/>
  <c r="F7" i="68"/>
  <c r="D9" i="68"/>
  <c r="C7" i="68"/>
  <c r="D6" i="68"/>
  <c r="H10" i="68"/>
  <c r="G8" i="68"/>
  <c r="E10" i="68"/>
  <c r="D8" i="68"/>
  <c r="I6" i="68"/>
  <c r="C6" i="68"/>
  <c r="H9" i="68"/>
  <c r="G7" i="68"/>
  <c r="E9" i="68"/>
  <c r="D7" i="68"/>
  <c r="H6" i="68"/>
  <c r="B10" i="68"/>
  <c r="H8" i="68"/>
  <c r="F10" i="68"/>
  <c r="E8" i="68"/>
  <c r="C10" i="68"/>
  <c r="G6" i="68"/>
  <c r="B9" i="68"/>
  <c r="H7" i="68"/>
  <c r="F9" i="68"/>
  <c r="E7" i="68"/>
  <c r="C9" i="68"/>
  <c r="F6" i="68"/>
  <c r="B8" i="68"/>
  <c r="G10" i="68"/>
  <c r="F8" i="68"/>
  <c r="D10" i="68"/>
  <c r="C8" i="68"/>
  <c r="E6" i="68"/>
  <c r="B7" i="68"/>
  <c r="B6" i="68"/>
  <c r="B6" i="67"/>
  <c r="G9" i="67"/>
  <c r="F9" i="67"/>
  <c r="I8" i="67"/>
  <c r="D8" i="67"/>
  <c r="C9" i="67"/>
  <c r="C8" i="67"/>
  <c r="B8" i="67"/>
  <c r="B10" i="67"/>
  <c r="H9" i="67"/>
  <c r="F8" i="67"/>
  <c r="E9" i="67"/>
  <c r="B9" i="67"/>
  <c r="G8" i="67"/>
  <c r="E8" i="67"/>
  <c r="I9" i="67"/>
  <c r="H8" i="67"/>
  <c r="D9" i="67"/>
  <c r="H10" i="67"/>
  <c r="D7" i="67"/>
  <c r="H6" i="67"/>
  <c r="I7" i="67"/>
  <c r="C7" i="67"/>
  <c r="G6" i="67"/>
  <c r="H7" i="67"/>
  <c r="F6" i="67"/>
  <c r="G7" i="67"/>
  <c r="E6" i="67"/>
  <c r="D6" i="67"/>
  <c r="F10" i="67"/>
  <c r="E10" i="67"/>
  <c r="I10" i="67"/>
  <c r="C10" i="67"/>
  <c r="E7" i="67"/>
  <c r="I6" i="67"/>
  <c r="C6" i="67"/>
  <c r="G10" i="67"/>
  <c r="B7" i="67"/>
  <c r="D10" i="67"/>
  <c r="F7" i="67"/>
  <c r="C11" i="68" l="1"/>
  <c r="E12" i="68"/>
  <c r="D8" i="51" s="1"/>
  <c r="H12" i="68"/>
  <c r="G8" i="51" s="1"/>
  <c r="H11" i="68"/>
  <c r="F11" i="68"/>
  <c r="G11" i="68"/>
  <c r="D11" i="68"/>
  <c r="I12" i="68"/>
  <c r="H8" i="51" s="1"/>
  <c r="C12" i="68"/>
  <c r="I8" i="51" s="1"/>
  <c r="I11" i="68"/>
  <c r="F12" i="68"/>
  <c r="E8" i="51" s="1"/>
  <c r="E11" i="68"/>
  <c r="D12" i="68"/>
  <c r="C8" i="51" s="1"/>
  <c r="G12" i="68"/>
  <c r="F8" i="51" s="1"/>
  <c r="C12" i="67"/>
  <c r="I7" i="51" s="1"/>
  <c r="C11" i="67"/>
  <c r="E12" i="67"/>
  <c r="D7" i="51" s="1"/>
  <c r="E11" i="67"/>
  <c r="I12" i="67"/>
  <c r="H7" i="51" s="1"/>
  <c r="I11" i="67"/>
  <c r="G12" i="67"/>
  <c r="F7" i="51" s="1"/>
  <c r="G11" i="67"/>
  <c r="F12" i="67"/>
  <c r="E7" i="51" s="1"/>
  <c r="F11" i="67"/>
  <c r="H12" i="67"/>
  <c r="G7" i="51" s="1"/>
  <c r="H11" i="67"/>
  <c r="D11" i="67"/>
  <c r="D12" i="67"/>
  <c r="C7" i="51" s="1"/>
  <c r="S10" i="12"/>
  <c r="R10" i="12"/>
  <c r="Q10" i="12"/>
  <c r="P10" i="12"/>
  <c r="O10" i="12"/>
  <c r="N10" i="12"/>
  <c r="S9" i="12"/>
  <c r="R9" i="12"/>
  <c r="Q9" i="12"/>
  <c r="P9" i="12"/>
  <c r="O9" i="12"/>
  <c r="N9" i="12"/>
  <c r="S8" i="12"/>
  <c r="R8" i="12"/>
  <c r="Q8" i="12"/>
  <c r="P8" i="12"/>
  <c r="O8" i="12"/>
  <c r="N8" i="12"/>
  <c r="S7" i="12"/>
  <c r="R7" i="12"/>
  <c r="Q7" i="12"/>
  <c r="P7" i="12"/>
  <c r="O7" i="12"/>
  <c r="N7" i="12"/>
  <c r="S6" i="12"/>
  <c r="R6" i="12"/>
  <c r="Q6" i="12"/>
  <c r="P6" i="12"/>
  <c r="O6" i="12"/>
  <c r="N6" i="12"/>
  <c r="D12" i="66"/>
  <c r="M10" i="12" s="1"/>
  <c r="C12" i="66"/>
  <c r="D12" i="65"/>
  <c r="M9" i="12" s="1"/>
  <c r="C12" i="65"/>
  <c r="D12" i="64"/>
  <c r="M8" i="12" s="1"/>
  <c r="C12" i="64"/>
  <c r="M7" i="12"/>
  <c r="C12" i="61"/>
  <c r="C12" i="3" l="1"/>
  <c r="G3" i="12"/>
  <c r="H8" i="12" l="1"/>
  <c r="D10" i="12"/>
  <c r="B10" i="12"/>
  <c r="G10" i="12"/>
  <c r="I8" i="12"/>
  <c r="D6" i="12"/>
  <c r="I10" i="12"/>
  <c r="H10" i="12"/>
  <c r="C7" i="12"/>
  <c r="G6" i="12"/>
  <c r="C8" i="12"/>
  <c r="I6" i="12"/>
  <c r="G8" i="12"/>
  <c r="B6" i="12"/>
  <c r="G9" i="12"/>
  <c r="F7" i="12"/>
  <c r="F6" i="12"/>
  <c r="H6" i="12"/>
  <c r="E9" i="12"/>
  <c r="B8" i="12"/>
  <c r="B9" i="12"/>
  <c r="G7" i="12"/>
  <c r="E10" i="12"/>
  <c r="C9" i="12"/>
  <c r="E7" i="12"/>
  <c r="H9" i="12"/>
  <c r="B7" i="12"/>
  <c r="C6" i="12"/>
  <c r="D8" i="12"/>
  <c r="I7" i="12"/>
  <c r="H7" i="12"/>
  <c r="E8" i="12"/>
  <c r="F9" i="12"/>
  <c r="E6" i="12"/>
  <c r="I9" i="12"/>
  <c r="F8" i="12"/>
  <c r="C10" i="12"/>
  <c r="D7" i="12"/>
  <c r="F10" i="12"/>
  <c r="D9" i="12"/>
  <c r="C11" i="12" l="1"/>
  <c r="H11" i="12"/>
  <c r="I12" i="12"/>
  <c r="H6" i="51" s="1"/>
  <c r="C12" i="12"/>
  <c r="I6" i="51" s="1"/>
  <c r="G11" i="12"/>
  <c r="E12" i="12"/>
  <c r="D6" i="51" s="1"/>
  <c r="H12" i="12"/>
  <c r="G6" i="51" s="1"/>
  <c r="E11" i="12"/>
  <c r="I11" i="12"/>
  <c r="D12" i="12"/>
  <c r="C6" i="51" s="1"/>
  <c r="G12" i="12"/>
  <c r="F6" i="51" s="1"/>
  <c r="F11" i="12"/>
  <c r="D11" i="12"/>
  <c r="F12" i="12"/>
  <c r="E6" i="51" s="1"/>
</calcChain>
</file>

<file path=xl/sharedStrings.xml><?xml version="1.0" encoding="utf-8"?>
<sst xmlns="http://schemas.openxmlformats.org/spreadsheetml/2006/main" count="213" uniqueCount="51">
  <si>
    <t>심사위원</t>
  </si>
  <si>
    <t>평가점수</t>
  </si>
  <si>
    <t>합계</t>
  </si>
  <si>
    <t>제안업체명</t>
    <phoneticPr fontId="1" type="noConversion"/>
  </si>
  <si>
    <t>제안서 평가 집계표</t>
    <phoneticPr fontId="1" type="noConversion"/>
  </si>
  <si>
    <t>획득
점수
순서</t>
    <phoneticPr fontId="1" type="noConversion"/>
  </si>
  <si>
    <t>순번</t>
  </si>
  <si>
    <t>제안서 평가 총괄표</t>
    <phoneticPr fontId="1" type="noConversion"/>
  </si>
  <si>
    <t>평가항목</t>
    <phoneticPr fontId="1" type="noConversion"/>
  </si>
  <si>
    <t>평가요소</t>
    <phoneticPr fontId="1" type="noConversion"/>
  </si>
  <si>
    <t>배점</t>
    <phoneticPr fontId="1" type="noConversion"/>
  </si>
  <si>
    <t>총계</t>
    <phoneticPr fontId="1" type="noConversion"/>
  </si>
  <si>
    <t>평가위원</t>
    <phoneticPr fontId="1" type="noConversion"/>
  </si>
  <si>
    <t>평 점
(총계÷3)</t>
    <phoneticPr fontId="1" type="noConversion"/>
  </si>
  <si>
    <t>평가일자</t>
    <phoneticPr fontId="1" type="noConversion"/>
  </si>
  <si>
    <t>사업명</t>
    <phoneticPr fontId="1" type="noConversion"/>
  </si>
  <si>
    <t>위원별 제안서 평가 집계표</t>
    <phoneticPr fontId="1" type="noConversion"/>
  </si>
  <si>
    <t>총 계
(2~5순위)</t>
    <phoneticPr fontId="1" type="noConversion"/>
  </si>
  <si>
    <t>제안서
평가점수</t>
    <phoneticPr fontId="1" type="noConversion"/>
  </si>
  <si>
    <t>80점 만점
기준</t>
    <phoneticPr fontId="1" type="noConversion"/>
  </si>
  <si>
    <t>업체</t>
    <phoneticPr fontId="1" type="noConversion"/>
  </si>
  <si>
    <t>사업수행 계획</t>
    <phoneticPr fontId="1" type="noConversion"/>
  </si>
  <si>
    <t>※ 합계 점수에 따라 점수 순위 1위(최고점)와 5위(최저점)을 제외하고 2～4위 순위점수의 총계와 평점을 계산함</t>
    <phoneticPr fontId="1" type="noConversion"/>
  </si>
  <si>
    <t>- 사업의 목적 및 내용에 대한 이해도
- 사업 실행계획의 실현가능성, 구체성 
- 사업 실행계획의 차별성 및 독창성</t>
    <phoneticPr fontId="1" type="noConversion"/>
  </si>
  <si>
    <t>- 수강현황 등 각종 통계자료 제공 방안
- 만족도 조사 등 결과보고 방안</t>
    <phoneticPr fontId="1" type="noConversion"/>
  </si>
  <si>
    <t>신용평가등급</t>
    <phoneticPr fontId="1" type="noConversion"/>
  </si>
  <si>
    <t>신용평가
등급</t>
    <phoneticPr fontId="1" type="noConversion"/>
  </si>
  <si>
    <t>- 수행인력의 전문성 및 업무분장 적정성
- 안정적 교육운영을 위한 준비 방안
- 교육 운영 및 관리 방법의 적합성
- 보유한 강사 인력의 전문성 및 적정성</t>
    <phoneticPr fontId="1" type="noConversion"/>
  </si>
  <si>
    <t>- 수강생 교육 참여 및 만족도 증대 방안
- 수강생 질의응대 및 민원 해결능력
- 장애 등 수강생 편의성 제고를 위한 노력</t>
    <phoneticPr fontId="1" type="noConversion"/>
  </si>
  <si>
    <t>- 사업운영에 대한 보고체계의 적합성
- 교육시스템 하자발생 시 대처 방안
- 개인정보 관련 보안관리 능력
- 예산 편성 계획의 적절성</t>
    <phoneticPr fontId="1" type="noConversion"/>
  </si>
  <si>
    <t>- 재정건정성
  (신용평가등급에 의한 평가)대처 방안</t>
    <phoneticPr fontId="1" type="noConversion"/>
  </si>
  <si>
    <t>순위</t>
    <phoneticPr fontId="1" type="noConversion"/>
  </si>
  <si>
    <t>구분</t>
    <phoneticPr fontId="1" type="noConversion"/>
  </si>
  <si>
    <t>사업수행 
계획</t>
    <phoneticPr fontId="1" type="noConversion"/>
  </si>
  <si>
    <t>지식 및 기술능력</t>
    <phoneticPr fontId="1" type="noConversion"/>
  </si>
  <si>
    <t>제안기관의 역량</t>
    <phoneticPr fontId="1" type="noConversion"/>
  </si>
  <si>
    <t>인력,조직관리</t>
    <phoneticPr fontId="1" type="noConversion"/>
  </si>
  <si>
    <t>지원및사후관리</t>
    <phoneticPr fontId="1" type="noConversion"/>
  </si>
  <si>
    <t>지식 및 
기술능력</t>
    <phoneticPr fontId="1" type="noConversion"/>
  </si>
  <si>
    <t>인력 및 
조직관리</t>
    <phoneticPr fontId="1" type="noConversion"/>
  </si>
  <si>
    <t>지원, 
사후관리</t>
    <phoneticPr fontId="1" type="noConversion"/>
  </si>
  <si>
    <t>지앤디코리아</t>
    <phoneticPr fontId="1" type="noConversion"/>
  </si>
  <si>
    <t>트리피컨설팅</t>
    <phoneticPr fontId="1" type="noConversion"/>
  </si>
  <si>
    <t>플립온코리아</t>
    <phoneticPr fontId="1" type="noConversion"/>
  </si>
  <si>
    <t>장애인직업능력평가사 2급 자격검정 위탁 운영 용역 제안서 평가</t>
    <phoneticPr fontId="1" type="noConversion"/>
  </si>
  <si>
    <t>평가일자 : 2026.08.27</t>
    <phoneticPr fontId="1" type="noConversion"/>
  </si>
  <si>
    <t>위원1</t>
    <phoneticPr fontId="1" type="noConversion"/>
  </si>
  <si>
    <t>위원2</t>
    <phoneticPr fontId="1" type="noConversion"/>
  </si>
  <si>
    <t>위원3</t>
    <phoneticPr fontId="1" type="noConversion"/>
  </si>
  <si>
    <t>위원4</t>
    <phoneticPr fontId="1" type="noConversion"/>
  </si>
  <si>
    <t>위원5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</si>
</sst>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0.0000_ "/>
    <numFmt numFmtId="178" formatCode="0.00000_ "/>
    <numFmt numFmtId="179" formatCode="0.0000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함초롬바탕"/>
      <family val="1"/>
      <charset val="129"/>
    </font>
    <font>
      <sz val="25"/>
      <color theme="1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22"/>
      <color theme="1"/>
      <name val="문체부 제목 돋음체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E7E7E7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vertical="center"/>
    </xf>
    <xf numFmtId="0" fontId="6" fillId="4" borderId="5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4" fontId="14" fillId="0" borderId="4" xfId="0" applyNumberFormat="1" applyFont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0" fontId="6" fillId="0" borderId="4" xfId="0" quotePrefix="1" applyNumberFormat="1" applyFont="1" applyBorder="1" applyAlignment="1">
      <alignment vertical="center" wrapText="1"/>
    </xf>
    <xf numFmtId="49" fontId="6" fillId="0" borderId="4" xfId="0" quotePrefix="1" applyNumberFormat="1" applyFont="1" applyBorder="1" applyAlignment="1">
      <alignment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177" fontId="21" fillId="0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 wrapText="1"/>
    </xf>
    <xf numFmtId="1" fontId="22" fillId="0" borderId="4" xfId="0" applyNumberFormat="1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178" fontId="5" fillId="0" borderId="4" xfId="0" applyNumberFormat="1" applyFont="1" applyBorder="1" applyAlignment="1">
      <alignment horizontal="center" vertical="center" wrapText="1"/>
    </xf>
    <xf numFmtId="179" fontId="23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right" vertical="center"/>
    </xf>
    <xf numFmtId="0" fontId="10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zoomScale="85" zoomScaleNormal="85" workbookViewId="0">
      <selection sqref="A1:I1"/>
    </sheetView>
  </sheetViews>
  <sheetFormatPr defaultRowHeight="16.5"/>
  <cols>
    <col min="2" max="2" width="15" bestFit="1" customWidth="1"/>
    <col min="3" max="8" width="9.125" customWidth="1"/>
    <col min="9" max="9" width="12.25" customWidth="1"/>
  </cols>
  <sheetData>
    <row r="1" spans="1:10" s="4" customFormat="1" ht="80.099999999999994" customHeight="1">
      <c r="A1" s="50" t="s">
        <v>7</v>
      </c>
      <c r="B1" s="50"/>
      <c r="C1" s="50"/>
      <c r="D1" s="50"/>
      <c r="E1" s="50"/>
      <c r="F1" s="50"/>
      <c r="G1" s="50"/>
      <c r="H1" s="50"/>
      <c r="I1" s="50"/>
    </row>
    <row r="2" spans="1:10" ht="38.25" customHeight="1">
      <c r="A2" s="51" t="s">
        <v>15</v>
      </c>
      <c r="B2" s="51"/>
      <c r="C2" s="52" t="s">
        <v>44</v>
      </c>
      <c r="D2" s="52"/>
      <c r="E2" s="52"/>
      <c r="F2" s="52"/>
      <c r="G2" s="52"/>
      <c r="H2" s="52"/>
      <c r="I2" s="52"/>
    </row>
    <row r="3" spans="1:10" ht="30" customHeight="1">
      <c r="A3" s="7"/>
      <c r="B3" s="7"/>
      <c r="C3" s="7"/>
      <c r="D3" s="7"/>
      <c r="E3" s="7"/>
      <c r="F3" s="7"/>
      <c r="G3" s="7"/>
      <c r="H3" s="53" t="s">
        <v>45</v>
      </c>
      <c r="I3" s="53"/>
    </row>
    <row r="4" spans="1:10" ht="39.950000000000003" customHeight="1">
      <c r="A4" s="54" t="s">
        <v>6</v>
      </c>
      <c r="B4" s="55" t="s">
        <v>20</v>
      </c>
      <c r="C4" s="54" t="s">
        <v>1</v>
      </c>
      <c r="D4" s="54"/>
      <c r="E4" s="54"/>
      <c r="F4" s="54"/>
      <c r="G4" s="54"/>
      <c r="H4" s="54"/>
      <c r="I4" s="30" t="s">
        <v>18</v>
      </c>
      <c r="J4" s="32"/>
    </row>
    <row r="5" spans="1:10" ht="50.1" customHeight="1">
      <c r="A5" s="54"/>
      <c r="B5" s="55"/>
      <c r="C5" s="38" t="s">
        <v>33</v>
      </c>
      <c r="D5" s="38" t="s">
        <v>38</v>
      </c>
      <c r="E5" s="38" t="s">
        <v>35</v>
      </c>
      <c r="F5" s="38" t="s">
        <v>39</v>
      </c>
      <c r="G5" s="38" t="s">
        <v>40</v>
      </c>
      <c r="H5" s="38" t="s">
        <v>26</v>
      </c>
      <c r="I5" s="30" t="s">
        <v>19</v>
      </c>
      <c r="J5" s="32"/>
    </row>
    <row r="6" spans="1:10" ht="54.75" customHeight="1">
      <c r="A6" s="27">
        <v>1</v>
      </c>
      <c r="B6" s="27" t="s">
        <v>41</v>
      </c>
      <c r="C6" s="28">
        <f>'제안서집계표(지앤디코리아)'!D12</f>
        <v>11</v>
      </c>
      <c r="D6" s="28">
        <f>'제안서집계표(지앤디코리아)'!E12</f>
        <v>12</v>
      </c>
      <c r="E6" s="28">
        <f>'제안서집계표(지앤디코리아)'!F12</f>
        <v>11.333333333333334</v>
      </c>
      <c r="F6" s="28">
        <f>'제안서집계표(지앤디코리아)'!G12</f>
        <v>7</v>
      </c>
      <c r="G6" s="28">
        <f>'제안서집계표(지앤디코리아)'!H12</f>
        <v>7</v>
      </c>
      <c r="H6" s="28">
        <f>'제안서집계표(지앤디코리아)'!I12</f>
        <v>3.5</v>
      </c>
      <c r="I6" s="29">
        <f>'제안서집계표(지앤디코리아)'!C12</f>
        <v>51.833333333333336</v>
      </c>
      <c r="J6" s="32"/>
    </row>
    <row r="7" spans="1:10" ht="42.75" customHeight="1">
      <c r="A7" s="39">
        <v>2</v>
      </c>
      <c r="B7" s="40" t="s">
        <v>42</v>
      </c>
      <c r="C7" s="47">
        <f>'제안서집계표(트리피컨설팅)'!D12</f>
        <v>19</v>
      </c>
      <c r="D7" s="47">
        <f>'제안서집계표(트리피컨설팅)'!E12</f>
        <v>18</v>
      </c>
      <c r="E7" s="47">
        <f>'제안서집계표(트리피컨설팅)'!F12</f>
        <v>14</v>
      </c>
      <c r="F7" s="47">
        <f>'제안서집계표(트리피컨설팅)'!G12</f>
        <v>9</v>
      </c>
      <c r="G7" s="39">
        <f>'제안서집계표(트리피컨설팅)'!H12</f>
        <v>8.3333333333333339</v>
      </c>
      <c r="H7" s="47">
        <f>'제안서집계표(트리피컨설팅)'!I12</f>
        <v>5</v>
      </c>
      <c r="I7" s="47">
        <f>'제안서집계표(트리피컨설팅)'!C12</f>
        <v>73.333333333333329</v>
      </c>
    </row>
    <row r="8" spans="1:10" ht="45.75" customHeight="1">
      <c r="A8" s="39">
        <v>3</v>
      </c>
      <c r="B8" s="40" t="s">
        <v>43</v>
      </c>
      <c r="C8" s="39">
        <f>'제안서집계표(플립온코리아)'!D12</f>
        <v>19.333333333333332</v>
      </c>
      <c r="D8" s="39">
        <f>'제안서집계표(플립온코리아)'!E12</f>
        <v>19.666666666666668</v>
      </c>
      <c r="E8" s="47">
        <f>'제안서집계표(플립온코리아)'!F12</f>
        <v>14</v>
      </c>
      <c r="F8" s="39">
        <f>'제안서집계표(플립온코리아)'!G12</f>
        <v>9.3333333333333339</v>
      </c>
      <c r="G8" s="39">
        <f>'제안서집계표(플립온코리아)'!H12</f>
        <v>9.6666666666666661</v>
      </c>
      <c r="H8" s="47">
        <f>'제안서집계표(플립온코리아)'!I12</f>
        <v>4.75</v>
      </c>
      <c r="I8" s="47">
        <f>'제안서집계표(플립온코리아)'!C12</f>
        <v>76.75</v>
      </c>
    </row>
    <row r="9" spans="1:10">
      <c r="A9" s="2"/>
      <c r="B9" s="2"/>
      <c r="C9" s="2"/>
      <c r="D9" s="2"/>
      <c r="E9" s="2"/>
      <c r="F9" s="2"/>
      <c r="G9" s="2"/>
      <c r="H9" s="2"/>
      <c r="I9" s="2"/>
    </row>
  </sheetData>
  <mergeCells count="7">
    <mergeCell ref="A1:I1"/>
    <mergeCell ref="A2:B2"/>
    <mergeCell ref="C2:I2"/>
    <mergeCell ref="H3:I3"/>
    <mergeCell ref="A4:A5"/>
    <mergeCell ref="B4:B5"/>
    <mergeCell ref="C4:H4"/>
  </mergeCells>
  <phoneticPr fontId="1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3"/>
  <sheetViews>
    <sheetView zoomScale="85" zoomScaleNormal="85" workbookViewId="0">
      <selection activeCell="B6" sqref="B6"/>
    </sheetView>
  </sheetViews>
  <sheetFormatPr defaultRowHeight="16.5"/>
  <cols>
    <col min="1" max="2" width="10.625" customWidth="1"/>
    <col min="3" max="8" width="9.625" customWidth="1"/>
    <col min="9" max="9" width="10.125" customWidth="1"/>
  </cols>
  <sheetData>
    <row r="1" spans="1:19" s="3" customFormat="1" ht="65.099999999999994" customHeight="1">
      <c r="A1" s="64" t="s">
        <v>4</v>
      </c>
      <c r="B1" s="64"/>
      <c r="C1" s="64"/>
      <c r="D1" s="64"/>
      <c r="E1" s="64"/>
      <c r="F1" s="64"/>
      <c r="G1" s="64"/>
      <c r="H1" s="64"/>
      <c r="I1" s="64"/>
    </row>
    <row r="2" spans="1:19" ht="39.950000000000003" customHeight="1">
      <c r="A2" s="61" t="s">
        <v>3</v>
      </c>
      <c r="B2" s="61"/>
      <c r="C2" s="65" t="s">
        <v>41</v>
      </c>
      <c r="D2" s="65"/>
      <c r="E2" s="65"/>
      <c r="F2" s="65"/>
      <c r="G2" s="65"/>
      <c r="H2" s="65"/>
      <c r="I2" s="65"/>
    </row>
    <row r="3" spans="1:19" ht="30" customHeight="1">
      <c r="A3" s="7"/>
      <c r="B3" s="7"/>
      <c r="C3" s="7"/>
      <c r="D3" s="7"/>
      <c r="E3" s="7"/>
      <c r="F3" s="12"/>
      <c r="G3" s="53" t="str">
        <f>제안서총괄표!H3</f>
        <v>평가일자 : 2026.08.27</v>
      </c>
      <c r="H3" s="53"/>
      <c r="I3" s="53"/>
    </row>
    <row r="4" spans="1:19" ht="39.950000000000003" customHeight="1">
      <c r="A4" s="62" t="s">
        <v>5</v>
      </c>
      <c r="B4" s="58" t="s">
        <v>0</v>
      </c>
      <c r="C4" s="59" t="s">
        <v>1</v>
      </c>
      <c r="D4" s="59"/>
      <c r="E4" s="59"/>
      <c r="F4" s="59"/>
      <c r="G4" s="59"/>
      <c r="H4" s="59"/>
      <c r="I4" s="59"/>
    </row>
    <row r="5" spans="1:19" ht="50.1" customHeight="1">
      <c r="A5" s="63"/>
      <c r="B5" s="58"/>
      <c r="C5" s="34" t="s">
        <v>2</v>
      </c>
      <c r="D5" s="38" t="s">
        <v>33</v>
      </c>
      <c r="E5" s="38" t="s">
        <v>38</v>
      </c>
      <c r="F5" s="38" t="s">
        <v>35</v>
      </c>
      <c r="G5" s="38" t="s">
        <v>39</v>
      </c>
      <c r="H5" s="38" t="s">
        <v>40</v>
      </c>
      <c r="I5" s="38" t="s">
        <v>26</v>
      </c>
      <c r="K5" s="11" t="s">
        <v>31</v>
      </c>
      <c r="L5" s="36" t="s">
        <v>32</v>
      </c>
      <c r="M5" s="11" t="s">
        <v>2</v>
      </c>
      <c r="N5" s="38" t="s">
        <v>33</v>
      </c>
      <c r="O5" s="38" t="s">
        <v>38</v>
      </c>
      <c r="P5" s="38" t="s">
        <v>35</v>
      </c>
      <c r="Q5" s="38" t="s">
        <v>39</v>
      </c>
      <c r="R5" s="38" t="s">
        <v>40</v>
      </c>
      <c r="S5" s="38" t="s">
        <v>26</v>
      </c>
    </row>
    <row r="6" spans="1:19" ht="50.1" customHeight="1">
      <c r="A6" s="8">
        <v>1</v>
      </c>
      <c r="B6" s="13" t="str">
        <f>VLOOKUP(A6,$K$6:$S$10,2,FALSE)</f>
        <v>위원2</v>
      </c>
      <c r="C6" s="21">
        <f>VLOOKUP(A6,$K$6:$S$10,3,FALSE)</f>
        <v>65.5</v>
      </c>
      <c r="D6" s="21">
        <f>VLOOKUP(A6,$K$6:$S$10,4,FALSE)</f>
        <v>18</v>
      </c>
      <c r="E6" s="21">
        <f>VLOOKUP(A6,$K$6:$S$10,5,FALSE)</f>
        <v>15</v>
      </c>
      <c r="F6" s="21">
        <f>VLOOKUP(A6,$K$6:$S$10,6,FALSE)</f>
        <v>12</v>
      </c>
      <c r="G6" s="21">
        <f>VLOOKUP(A6,$K$6:$S$10,7,FALSE)</f>
        <v>8</v>
      </c>
      <c r="H6" s="14">
        <f>VLOOKUP(A6,$K$6:$S$10,8,FALSE)</f>
        <v>9</v>
      </c>
      <c r="I6" s="14">
        <f>VLOOKUP(A6,$K$6:$S$10,9,FALSE)</f>
        <v>3.5</v>
      </c>
      <c r="K6" s="36">
        <v>3</v>
      </c>
      <c r="L6" s="36" t="str">
        <f>위원5!F3</f>
        <v>위원5</v>
      </c>
      <c r="M6" s="36">
        <f>위원5!D12</f>
        <v>51.5</v>
      </c>
      <c r="N6" s="36">
        <f>위원5!$D6</f>
        <v>11</v>
      </c>
      <c r="O6" s="36">
        <f>위원5!$D7</f>
        <v>8</v>
      </c>
      <c r="P6" s="36">
        <f>위원5!$D8</f>
        <v>13</v>
      </c>
      <c r="Q6" s="36">
        <f>위원5!$D9</f>
        <v>8</v>
      </c>
      <c r="R6" s="36">
        <f>위원5!$D10</f>
        <v>8</v>
      </c>
      <c r="S6" s="36">
        <f>위원5!$D11</f>
        <v>3.5</v>
      </c>
    </row>
    <row r="7" spans="1:19" ht="50.1" customHeight="1">
      <c r="A7" s="9">
        <v>2</v>
      </c>
      <c r="B7" s="13" t="str">
        <f t="shared" ref="B7:B10" si="0">VLOOKUP(A7,$K$6:$S$10,2,FALSE)</f>
        <v>위원1</v>
      </c>
      <c r="C7" s="11">
        <f>VLOOKUP(A7,$K$6:$S$10,3,FALSE)</f>
        <v>55.5</v>
      </c>
      <c r="D7" s="11">
        <f>VLOOKUP(A7,$K$6:$S$10,4,FALSE)</f>
        <v>10</v>
      </c>
      <c r="E7" s="11">
        <f>VLOOKUP(A7,$K$6:$S$10,5,FALSE)</f>
        <v>16</v>
      </c>
      <c r="F7" s="11">
        <f>VLOOKUP(A7,$K$6:$S$10,6,FALSE)</f>
        <v>12</v>
      </c>
      <c r="G7" s="11">
        <f>VLOOKUP(A7,$K$6:$S$10,7,FALSE)</f>
        <v>7</v>
      </c>
      <c r="H7" s="15">
        <f>VLOOKUP(A7,$K$6:$S$10,8,FALSE)</f>
        <v>7</v>
      </c>
      <c r="I7" s="15">
        <f>VLOOKUP(A7,$K$6:$S$10,9,FALSE)</f>
        <v>3.5</v>
      </c>
      <c r="K7" s="36">
        <v>2</v>
      </c>
      <c r="L7" s="36" t="str">
        <f>위원1!F3</f>
        <v>위원1</v>
      </c>
      <c r="M7" s="36">
        <f>위원1!D12</f>
        <v>55.5</v>
      </c>
      <c r="N7" s="36">
        <f>위원1!$D6</f>
        <v>10</v>
      </c>
      <c r="O7" s="36">
        <f>위원1!$D7</f>
        <v>16</v>
      </c>
      <c r="P7" s="36">
        <f>위원1!$D8</f>
        <v>12</v>
      </c>
      <c r="Q7" s="36">
        <f>위원1!$D9</f>
        <v>7</v>
      </c>
      <c r="R7" s="36">
        <f>위원1!$D10</f>
        <v>7</v>
      </c>
      <c r="S7" s="36">
        <f>위원1!$D11</f>
        <v>3.5</v>
      </c>
    </row>
    <row r="8" spans="1:19" ht="50.1" customHeight="1">
      <c r="A8" s="9">
        <v>3</v>
      </c>
      <c r="B8" s="13" t="str">
        <f t="shared" si="0"/>
        <v>위원5</v>
      </c>
      <c r="C8" s="11">
        <f t="shared" ref="C8:C10" si="1">VLOOKUP(A8,$K$6:$S$10,3,FALSE)</f>
        <v>51.5</v>
      </c>
      <c r="D8" s="11">
        <f t="shared" ref="D8:D10" si="2">VLOOKUP(A8,$K$6:$S$10,4,FALSE)</f>
        <v>11</v>
      </c>
      <c r="E8" s="11">
        <f t="shared" ref="E8:E10" si="3">VLOOKUP(A8,$K$6:$S$10,5,FALSE)</f>
        <v>8</v>
      </c>
      <c r="F8" s="11">
        <f t="shared" ref="F8:F10" si="4">VLOOKUP(A8,$K$6:$S$10,6,FALSE)</f>
        <v>13</v>
      </c>
      <c r="G8" s="11">
        <f t="shared" ref="G8:G10" si="5">VLOOKUP(A8,$K$6:$S$10,7,FALSE)</f>
        <v>8</v>
      </c>
      <c r="H8" s="15">
        <f t="shared" ref="H8:H10" si="6">VLOOKUP(A8,$K$6:$S$10,8,FALSE)</f>
        <v>8</v>
      </c>
      <c r="I8" s="15">
        <f>VLOOKUP(A8,$K$6:$S$10,9,FALSE)</f>
        <v>3.5</v>
      </c>
      <c r="K8" s="36">
        <v>1</v>
      </c>
      <c r="L8" s="36" t="str">
        <f>위원2!F3</f>
        <v>위원2</v>
      </c>
      <c r="M8" s="36">
        <f>위원2!D12</f>
        <v>65.5</v>
      </c>
      <c r="N8" s="36">
        <f>위원2!$D6</f>
        <v>18</v>
      </c>
      <c r="O8" s="36">
        <f>위원2!$D7</f>
        <v>15</v>
      </c>
      <c r="P8" s="36">
        <f>위원2!$D8</f>
        <v>12</v>
      </c>
      <c r="Q8" s="36">
        <f>위원2!$D9</f>
        <v>8</v>
      </c>
      <c r="R8" s="36">
        <f>위원2!$D10</f>
        <v>9</v>
      </c>
      <c r="S8" s="36">
        <f>위원2!$D11</f>
        <v>3.5</v>
      </c>
    </row>
    <row r="9" spans="1:19" ht="50.1" customHeight="1">
      <c r="A9" s="9">
        <v>4</v>
      </c>
      <c r="B9" s="13" t="str">
        <f t="shared" si="0"/>
        <v>위원3</v>
      </c>
      <c r="C9" s="11">
        <f t="shared" si="1"/>
        <v>48.5</v>
      </c>
      <c r="D9" s="11">
        <f t="shared" si="2"/>
        <v>12</v>
      </c>
      <c r="E9" s="11">
        <f t="shared" si="3"/>
        <v>12</v>
      </c>
      <c r="F9" s="11">
        <f t="shared" si="4"/>
        <v>9</v>
      </c>
      <c r="G9" s="11">
        <f t="shared" si="5"/>
        <v>6</v>
      </c>
      <c r="H9" s="15">
        <f t="shared" si="6"/>
        <v>6</v>
      </c>
      <c r="I9" s="15">
        <f t="shared" ref="I9:I10" si="7">VLOOKUP(A9,$K$6:$S$10,9,FALSE)</f>
        <v>3.5</v>
      </c>
      <c r="K9" s="36">
        <v>4</v>
      </c>
      <c r="L9" s="36" t="str">
        <f>위원3!F3</f>
        <v>위원3</v>
      </c>
      <c r="M9" s="36">
        <f>위원3!D12</f>
        <v>48.5</v>
      </c>
      <c r="N9" s="36">
        <f>위원3!$D6</f>
        <v>12</v>
      </c>
      <c r="O9" s="36">
        <f>위원3!$D7</f>
        <v>12</v>
      </c>
      <c r="P9" s="36">
        <f>위원3!$D8</f>
        <v>9</v>
      </c>
      <c r="Q9" s="36">
        <f>위원3!$D9</f>
        <v>6</v>
      </c>
      <c r="R9" s="36">
        <f>위원3!$D10</f>
        <v>6</v>
      </c>
      <c r="S9" s="36">
        <f>위원3!$D11</f>
        <v>3.5</v>
      </c>
    </row>
    <row r="10" spans="1:19" ht="50.1" customHeight="1">
      <c r="A10" s="8">
        <v>5</v>
      </c>
      <c r="B10" s="13" t="str">
        <f t="shared" si="0"/>
        <v>위원4</v>
      </c>
      <c r="C10" s="21">
        <f t="shared" si="1"/>
        <v>47.5</v>
      </c>
      <c r="D10" s="21">
        <f t="shared" si="2"/>
        <v>8</v>
      </c>
      <c r="E10" s="21">
        <f t="shared" si="3"/>
        <v>16</v>
      </c>
      <c r="F10" s="21">
        <f t="shared" si="4"/>
        <v>9</v>
      </c>
      <c r="G10" s="21">
        <f t="shared" si="5"/>
        <v>5</v>
      </c>
      <c r="H10" s="14">
        <f t="shared" si="6"/>
        <v>6</v>
      </c>
      <c r="I10" s="14">
        <f t="shared" si="7"/>
        <v>3.5</v>
      </c>
      <c r="K10" s="36">
        <v>5</v>
      </c>
      <c r="L10" s="36" t="str">
        <f>위원4!F3</f>
        <v>위원4</v>
      </c>
      <c r="M10" s="36">
        <f>위원4!D12</f>
        <v>47.5</v>
      </c>
      <c r="N10" s="36">
        <f>위원4!$D6</f>
        <v>8</v>
      </c>
      <c r="O10" s="36">
        <f>위원4!$D7</f>
        <v>16</v>
      </c>
      <c r="P10" s="36">
        <f>위원4!$D8</f>
        <v>9</v>
      </c>
      <c r="Q10" s="36">
        <f>위원4!$D9</f>
        <v>5</v>
      </c>
      <c r="R10" s="36">
        <f>위원4!$D10</f>
        <v>6</v>
      </c>
      <c r="S10" s="36">
        <f>위원4!$D11</f>
        <v>3.5</v>
      </c>
    </row>
    <row r="11" spans="1:19" ht="50.1" customHeight="1">
      <c r="A11" s="56" t="s">
        <v>17</v>
      </c>
      <c r="B11" s="57"/>
      <c r="C11" s="22">
        <f>SUM(C7:C9)</f>
        <v>155.5</v>
      </c>
      <c r="D11" s="22">
        <f t="shared" ref="D11:I11" si="8">SUM(D7:D9)</f>
        <v>33</v>
      </c>
      <c r="E11" s="22">
        <f t="shared" si="8"/>
        <v>36</v>
      </c>
      <c r="F11" s="22">
        <f t="shared" si="8"/>
        <v>34</v>
      </c>
      <c r="G11" s="22">
        <f t="shared" si="8"/>
        <v>21</v>
      </c>
      <c r="H11" s="22">
        <f t="shared" si="8"/>
        <v>21</v>
      </c>
      <c r="I11" s="22">
        <f t="shared" si="8"/>
        <v>10.5</v>
      </c>
    </row>
    <row r="12" spans="1:19" ht="50.1" customHeight="1">
      <c r="A12" s="56" t="s">
        <v>13</v>
      </c>
      <c r="B12" s="57"/>
      <c r="C12" s="46">
        <f t="shared" ref="C12:I12" si="9">AVERAGE(C7:C9)</f>
        <v>51.833333333333336</v>
      </c>
      <c r="D12" s="23">
        <f t="shared" si="9"/>
        <v>11</v>
      </c>
      <c r="E12" s="23">
        <f t="shared" si="9"/>
        <v>12</v>
      </c>
      <c r="F12" s="23">
        <f t="shared" si="9"/>
        <v>11.333333333333334</v>
      </c>
      <c r="G12" s="23">
        <f t="shared" si="9"/>
        <v>7</v>
      </c>
      <c r="H12" s="23">
        <f t="shared" si="9"/>
        <v>7</v>
      </c>
      <c r="I12" s="23">
        <f t="shared" si="9"/>
        <v>3.5</v>
      </c>
    </row>
    <row r="13" spans="1:19" ht="40.5" customHeight="1">
      <c r="A13" s="60" t="s">
        <v>22</v>
      </c>
      <c r="B13" s="60"/>
      <c r="C13" s="60"/>
      <c r="D13" s="60"/>
      <c r="E13" s="60"/>
      <c r="F13" s="60"/>
      <c r="G13" s="60"/>
      <c r="H13" s="60"/>
      <c r="I13" s="60"/>
    </row>
  </sheetData>
  <mergeCells count="10">
    <mergeCell ref="A2:B2"/>
    <mergeCell ref="A4:A5"/>
    <mergeCell ref="A1:I1"/>
    <mergeCell ref="C2:I2"/>
    <mergeCell ref="G3:I3"/>
    <mergeCell ref="A12:B12"/>
    <mergeCell ref="B4:B5"/>
    <mergeCell ref="A11:B11"/>
    <mergeCell ref="C4:I4"/>
    <mergeCell ref="A13:I13"/>
  </mergeCells>
  <phoneticPr fontId="1" type="noConversion"/>
  <pageMargins left="0.7" right="0.7" top="0.75" bottom="0.75" header="0.3" footer="0.3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3"/>
  <sheetViews>
    <sheetView zoomScale="85" zoomScaleNormal="85" workbookViewId="0">
      <selection activeCell="K8" sqref="K8"/>
    </sheetView>
  </sheetViews>
  <sheetFormatPr defaultRowHeight="16.5"/>
  <cols>
    <col min="1" max="2" width="10.625" customWidth="1"/>
    <col min="3" max="8" width="9.625" customWidth="1"/>
    <col min="9" max="9" width="10.125" customWidth="1"/>
  </cols>
  <sheetData>
    <row r="1" spans="1:19" s="3" customFormat="1" ht="65.099999999999994" customHeight="1">
      <c r="A1" s="64" t="s">
        <v>4</v>
      </c>
      <c r="B1" s="64"/>
      <c r="C1" s="64"/>
      <c r="D1" s="64"/>
      <c r="E1" s="64"/>
      <c r="F1" s="64"/>
      <c r="G1" s="64"/>
      <c r="H1" s="64"/>
      <c r="I1" s="64"/>
    </row>
    <row r="2" spans="1:19" ht="39.950000000000003" customHeight="1">
      <c r="A2" s="61" t="s">
        <v>3</v>
      </c>
      <c r="B2" s="61"/>
      <c r="C2" s="65" t="s">
        <v>42</v>
      </c>
      <c r="D2" s="65"/>
      <c r="E2" s="65"/>
      <c r="F2" s="65"/>
      <c r="G2" s="65"/>
      <c r="H2" s="65"/>
      <c r="I2" s="65"/>
    </row>
    <row r="3" spans="1:19" ht="30" customHeight="1">
      <c r="A3" s="7"/>
      <c r="B3" s="7"/>
      <c r="C3" s="7"/>
      <c r="D3" s="7"/>
      <c r="E3" s="7"/>
      <c r="F3" s="12"/>
      <c r="G3" s="53" t="str">
        <f>제안서총괄표!H3</f>
        <v>평가일자 : 2026.08.27</v>
      </c>
      <c r="H3" s="53"/>
      <c r="I3" s="53"/>
    </row>
    <row r="4" spans="1:19" ht="39.950000000000003" customHeight="1">
      <c r="A4" s="62" t="s">
        <v>5</v>
      </c>
      <c r="B4" s="58" t="s">
        <v>0</v>
      </c>
      <c r="C4" s="59" t="s">
        <v>1</v>
      </c>
      <c r="D4" s="59"/>
      <c r="E4" s="59"/>
      <c r="F4" s="59"/>
      <c r="G4" s="59"/>
      <c r="H4" s="59"/>
      <c r="I4" s="59"/>
    </row>
    <row r="5" spans="1:19" ht="50.1" customHeight="1">
      <c r="A5" s="63"/>
      <c r="B5" s="58"/>
      <c r="C5" s="38" t="s">
        <v>2</v>
      </c>
      <c r="D5" s="38" t="s">
        <v>33</v>
      </c>
      <c r="E5" s="38" t="s">
        <v>38</v>
      </c>
      <c r="F5" s="38" t="s">
        <v>35</v>
      </c>
      <c r="G5" s="38" t="s">
        <v>39</v>
      </c>
      <c r="H5" s="38" t="s">
        <v>40</v>
      </c>
      <c r="I5" s="38" t="s">
        <v>26</v>
      </c>
      <c r="K5" s="11" t="s">
        <v>31</v>
      </c>
      <c r="L5" s="36" t="s">
        <v>32</v>
      </c>
      <c r="M5" s="11" t="s">
        <v>2</v>
      </c>
      <c r="N5" s="38" t="s">
        <v>33</v>
      </c>
      <c r="O5" s="38" t="s">
        <v>38</v>
      </c>
      <c r="P5" s="38" t="s">
        <v>35</v>
      </c>
      <c r="Q5" s="38" t="s">
        <v>39</v>
      </c>
      <c r="R5" s="38" t="s">
        <v>40</v>
      </c>
      <c r="S5" s="38" t="s">
        <v>26</v>
      </c>
    </row>
    <row r="6" spans="1:19" ht="50.1" customHeight="1">
      <c r="A6" s="8">
        <v>1</v>
      </c>
      <c r="B6" s="13" t="str">
        <f>VLOOKUP(A6,$K$6:$S$10,2,FALSE)</f>
        <v>위원3</v>
      </c>
      <c r="C6" s="21">
        <f>VLOOKUP(A6,$K$6:$S$10,3,FALSE)</f>
        <v>78</v>
      </c>
      <c r="D6" s="21">
        <f>VLOOKUP(A6,$K$6:$S$10,4,FALSE)</f>
        <v>19</v>
      </c>
      <c r="E6" s="21">
        <f>VLOOKUP(A6,$K$6:$S$10,5,FALSE)</f>
        <v>20</v>
      </c>
      <c r="F6" s="21">
        <f>VLOOKUP(A6,$K$6:$S$10,6,FALSE)</f>
        <v>14</v>
      </c>
      <c r="G6" s="21">
        <f>VLOOKUP(A6,$K$6:$S$10,7,FALSE)</f>
        <v>10</v>
      </c>
      <c r="H6" s="14">
        <f>VLOOKUP(A6,$K$6:$S$10,8,FALSE)</f>
        <v>10</v>
      </c>
      <c r="I6" s="14">
        <f>VLOOKUP(A6,$K$6:$S$10,9,FALSE)</f>
        <v>5</v>
      </c>
      <c r="K6" s="36">
        <f t="shared" ref="K6:K7" si="0">_xlfn.RANK.AVG(M6,$M$6:$M$10)</f>
        <v>5</v>
      </c>
      <c r="L6" s="36" t="str">
        <f>위원5!F3</f>
        <v>위원5</v>
      </c>
      <c r="M6" s="36">
        <f>위원5!E12</f>
        <v>67</v>
      </c>
      <c r="N6" s="36">
        <f>위원5!$E6</f>
        <v>15</v>
      </c>
      <c r="O6" s="36">
        <f>위원5!$E7</f>
        <v>15</v>
      </c>
      <c r="P6" s="36">
        <f>위원5!$E8</f>
        <v>15</v>
      </c>
      <c r="Q6" s="36">
        <f>위원5!$E9</f>
        <v>9</v>
      </c>
      <c r="R6" s="36">
        <f>위원5!$E10</f>
        <v>8</v>
      </c>
      <c r="S6" s="41">
        <f>위원5!$E11</f>
        <v>5</v>
      </c>
    </row>
    <row r="7" spans="1:19" ht="50.1" customHeight="1">
      <c r="A7" s="9">
        <v>2</v>
      </c>
      <c r="B7" s="13" t="str">
        <f t="shared" ref="B7:B9" si="1">VLOOKUP(A7,$K$6:$S$10,2,FALSE)</f>
        <v>위원2</v>
      </c>
      <c r="C7" s="11">
        <f>VLOOKUP(A7,$K$6:$S$10,3,FALSE)</f>
        <v>77</v>
      </c>
      <c r="D7" s="11">
        <f>VLOOKUP(A7,$K$6:$S$10,4,FALSE)</f>
        <v>19</v>
      </c>
      <c r="E7" s="11">
        <f>VLOOKUP(A7,$K$6:$S$10,5,FALSE)</f>
        <v>19</v>
      </c>
      <c r="F7" s="11">
        <f>VLOOKUP(A7,$K$6:$S$10,6,FALSE)</f>
        <v>15</v>
      </c>
      <c r="G7" s="11">
        <f>VLOOKUP(A7,$K$6:$S$10,7,FALSE)</f>
        <v>9</v>
      </c>
      <c r="H7" s="15">
        <f>VLOOKUP(A7,$K$6:$S$10,8,FALSE)</f>
        <v>10</v>
      </c>
      <c r="I7" s="15">
        <f>VLOOKUP(A7,$K$6:$S$10,9,FALSE)</f>
        <v>5</v>
      </c>
      <c r="K7" s="36">
        <f t="shared" si="0"/>
        <v>3</v>
      </c>
      <c r="L7" s="36" t="str">
        <f>위원1!F3</f>
        <v>위원1</v>
      </c>
      <c r="M7" s="36">
        <f>위원1!E12</f>
        <v>75</v>
      </c>
      <c r="N7" s="36">
        <f>위원1!$E6</f>
        <v>19</v>
      </c>
      <c r="O7" s="36">
        <f>위원1!$E7</f>
        <v>19</v>
      </c>
      <c r="P7" s="36">
        <f>위원1!$E8</f>
        <v>14</v>
      </c>
      <c r="Q7" s="36">
        <f>위원1!$E9</f>
        <v>9</v>
      </c>
      <c r="R7" s="36">
        <f>위원1!$E10</f>
        <v>9</v>
      </c>
      <c r="S7" s="41">
        <f>위원1!$E11</f>
        <v>5</v>
      </c>
    </row>
    <row r="8" spans="1:19" ht="50.1" customHeight="1">
      <c r="A8" s="9">
        <v>3</v>
      </c>
      <c r="B8" s="13" t="str">
        <f t="shared" si="1"/>
        <v>위원1</v>
      </c>
      <c r="C8" s="11">
        <f t="shared" ref="C8:C10" si="2">VLOOKUP(A8,$K$6:$S$10,3,FALSE)</f>
        <v>75</v>
      </c>
      <c r="D8" s="11">
        <f t="shared" ref="D8:D10" si="3">VLOOKUP(A8,$K$6:$S$10,4,FALSE)</f>
        <v>19</v>
      </c>
      <c r="E8" s="11">
        <f t="shared" ref="E8:E10" si="4">VLOOKUP(A8,$K$6:$S$10,5,FALSE)</f>
        <v>19</v>
      </c>
      <c r="F8" s="11">
        <f t="shared" ref="F8:F10" si="5">VLOOKUP(A8,$K$6:$S$10,6,FALSE)</f>
        <v>14</v>
      </c>
      <c r="G8" s="11">
        <f t="shared" ref="G8:G10" si="6">VLOOKUP(A8,$K$6:$S$10,7,FALSE)</f>
        <v>9</v>
      </c>
      <c r="H8" s="15">
        <f t="shared" ref="H8:H10" si="7">VLOOKUP(A8,$K$6:$S$10,8,FALSE)</f>
        <v>9</v>
      </c>
      <c r="I8" s="15">
        <f>VLOOKUP(A8,$K$6:$S$10,9,FALSE)</f>
        <v>5</v>
      </c>
      <c r="K8" s="36">
        <f>_xlfn.RANK.AVG(M8,$M$6:$M$10)</f>
        <v>2</v>
      </c>
      <c r="L8" s="36" t="str">
        <f>위원2!F3</f>
        <v>위원2</v>
      </c>
      <c r="M8" s="36">
        <f>위원2!E12</f>
        <v>77</v>
      </c>
      <c r="N8" s="36">
        <f>위원2!$E6</f>
        <v>19</v>
      </c>
      <c r="O8" s="36">
        <f>위원2!$E7</f>
        <v>19</v>
      </c>
      <c r="P8" s="36">
        <f>위원2!$E8</f>
        <v>15</v>
      </c>
      <c r="Q8" s="36">
        <f>위원2!$E9</f>
        <v>9</v>
      </c>
      <c r="R8" s="36">
        <f>위원2!$E10</f>
        <v>10</v>
      </c>
      <c r="S8" s="41">
        <f>위원2!$E11</f>
        <v>5</v>
      </c>
    </row>
    <row r="9" spans="1:19" ht="50.1" customHeight="1">
      <c r="A9" s="9">
        <v>4</v>
      </c>
      <c r="B9" s="13" t="str">
        <f t="shared" si="1"/>
        <v>위원4</v>
      </c>
      <c r="C9" s="11">
        <f t="shared" si="2"/>
        <v>68</v>
      </c>
      <c r="D9" s="11">
        <f t="shared" si="3"/>
        <v>19</v>
      </c>
      <c r="E9" s="11">
        <f t="shared" si="4"/>
        <v>16</v>
      </c>
      <c r="F9" s="11">
        <f t="shared" si="5"/>
        <v>13</v>
      </c>
      <c r="G9" s="11">
        <f t="shared" si="6"/>
        <v>9</v>
      </c>
      <c r="H9" s="15">
        <f t="shared" si="7"/>
        <v>6</v>
      </c>
      <c r="I9" s="15">
        <f t="shared" ref="I9:I10" si="8">VLOOKUP(A9,$K$6:$S$10,9,FALSE)</f>
        <v>5</v>
      </c>
      <c r="K9" s="36">
        <f>_xlfn.RANK.AVG(M9,$M$6:$M$10)</f>
        <v>1</v>
      </c>
      <c r="L9" s="36" t="str">
        <f>위원3!F3</f>
        <v>위원3</v>
      </c>
      <c r="M9" s="36">
        <f>위원3!E12</f>
        <v>78</v>
      </c>
      <c r="N9" s="36">
        <f>위원3!$E6</f>
        <v>19</v>
      </c>
      <c r="O9" s="36">
        <f>위원3!$E7</f>
        <v>20</v>
      </c>
      <c r="P9" s="36">
        <f>위원3!$E8</f>
        <v>14</v>
      </c>
      <c r="Q9" s="36">
        <f>위원3!$E9</f>
        <v>10</v>
      </c>
      <c r="R9" s="36">
        <f>위원3!$E10</f>
        <v>10</v>
      </c>
      <c r="S9" s="41">
        <f>위원3!$E11</f>
        <v>5</v>
      </c>
    </row>
    <row r="10" spans="1:19" ht="50.1" customHeight="1">
      <c r="A10" s="8">
        <v>5</v>
      </c>
      <c r="B10" s="13" t="str">
        <f>VLOOKUP(A10,$K$6:$R$10,2,FALSE)</f>
        <v>위원5</v>
      </c>
      <c r="C10" s="21">
        <f t="shared" si="2"/>
        <v>67</v>
      </c>
      <c r="D10" s="21">
        <f t="shared" si="3"/>
        <v>15</v>
      </c>
      <c r="E10" s="21">
        <f t="shared" si="4"/>
        <v>15</v>
      </c>
      <c r="F10" s="21">
        <f t="shared" si="5"/>
        <v>15</v>
      </c>
      <c r="G10" s="21">
        <f t="shared" si="6"/>
        <v>9</v>
      </c>
      <c r="H10" s="14">
        <f t="shared" si="7"/>
        <v>8</v>
      </c>
      <c r="I10" s="14">
        <f t="shared" si="8"/>
        <v>5</v>
      </c>
      <c r="K10" s="36">
        <f>_xlfn.RANK.AVG(M10,$M$6:$M$10)</f>
        <v>4</v>
      </c>
      <c r="L10" s="36" t="str">
        <f>위원4!F3</f>
        <v>위원4</v>
      </c>
      <c r="M10" s="36">
        <f>위원4!E12</f>
        <v>68</v>
      </c>
      <c r="N10" s="36">
        <f>위원4!$E6</f>
        <v>19</v>
      </c>
      <c r="O10" s="36">
        <f>위원4!$E7</f>
        <v>16</v>
      </c>
      <c r="P10" s="36">
        <f>위원4!$E8</f>
        <v>13</v>
      </c>
      <c r="Q10" s="36">
        <f>위원4!$E9</f>
        <v>9</v>
      </c>
      <c r="R10" s="36">
        <f>위원4!$E10</f>
        <v>6</v>
      </c>
      <c r="S10" s="41">
        <f>위원4!$E11</f>
        <v>5</v>
      </c>
    </row>
    <row r="11" spans="1:19" ht="50.1" customHeight="1">
      <c r="A11" s="56" t="s">
        <v>17</v>
      </c>
      <c r="B11" s="57"/>
      <c r="C11" s="22">
        <f t="shared" ref="C11:I11" si="9">SUM(C7:C9)</f>
        <v>220</v>
      </c>
      <c r="D11" s="22">
        <f t="shared" si="9"/>
        <v>57</v>
      </c>
      <c r="E11" s="22">
        <f t="shared" si="9"/>
        <v>54</v>
      </c>
      <c r="F11" s="22">
        <f t="shared" si="9"/>
        <v>42</v>
      </c>
      <c r="G11" s="22">
        <f t="shared" si="9"/>
        <v>27</v>
      </c>
      <c r="H11" s="22">
        <f t="shared" si="9"/>
        <v>25</v>
      </c>
      <c r="I11" s="22">
        <f t="shared" si="9"/>
        <v>15</v>
      </c>
    </row>
    <row r="12" spans="1:19" ht="50.1" customHeight="1">
      <c r="A12" s="56" t="s">
        <v>13</v>
      </c>
      <c r="B12" s="57"/>
      <c r="C12" s="23">
        <f t="shared" ref="C12:I12" si="10">AVERAGE(C7:C9)</f>
        <v>73.333333333333329</v>
      </c>
      <c r="D12" s="23">
        <f t="shared" si="10"/>
        <v>19</v>
      </c>
      <c r="E12" s="23">
        <f t="shared" si="10"/>
        <v>18</v>
      </c>
      <c r="F12" s="23">
        <f t="shared" si="10"/>
        <v>14</v>
      </c>
      <c r="G12" s="23">
        <f t="shared" si="10"/>
        <v>9</v>
      </c>
      <c r="H12" s="23">
        <f t="shared" si="10"/>
        <v>8.3333333333333339</v>
      </c>
      <c r="I12" s="23">
        <f t="shared" si="10"/>
        <v>5</v>
      </c>
    </row>
    <row r="13" spans="1:19" ht="40.5" customHeight="1">
      <c r="A13" s="60" t="s">
        <v>22</v>
      </c>
      <c r="B13" s="60"/>
      <c r="C13" s="60"/>
      <c r="D13" s="60"/>
      <c r="E13" s="60"/>
      <c r="F13" s="60"/>
      <c r="G13" s="60"/>
      <c r="H13" s="60"/>
      <c r="I13" s="60"/>
    </row>
  </sheetData>
  <mergeCells count="10">
    <mergeCell ref="A11:B11"/>
    <mergeCell ref="A12:B12"/>
    <mergeCell ref="A13:I13"/>
    <mergeCell ref="A1:I1"/>
    <mergeCell ref="A2:B2"/>
    <mergeCell ref="C2:I2"/>
    <mergeCell ref="G3:I3"/>
    <mergeCell ref="A4:A5"/>
    <mergeCell ref="B4:B5"/>
    <mergeCell ref="C4:I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3"/>
  <sheetViews>
    <sheetView zoomScale="85" zoomScaleNormal="85" workbookViewId="0">
      <selection activeCell="K13" sqref="K13"/>
    </sheetView>
  </sheetViews>
  <sheetFormatPr defaultRowHeight="16.5"/>
  <cols>
    <col min="1" max="2" width="10.625" customWidth="1"/>
    <col min="3" max="8" width="9.625" customWidth="1"/>
    <col min="9" max="9" width="10.125" customWidth="1"/>
  </cols>
  <sheetData>
    <row r="1" spans="1:19" s="3" customFormat="1" ht="65.099999999999994" customHeight="1">
      <c r="A1" s="64" t="s">
        <v>4</v>
      </c>
      <c r="B1" s="64"/>
      <c r="C1" s="64"/>
      <c r="D1" s="64"/>
      <c r="E1" s="64"/>
      <c r="F1" s="64"/>
      <c r="G1" s="64"/>
      <c r="H1" s="64"/>
      <c r="I1" s="64"/>
    </row>
    <row r="2" spans="1:19" ht="39.950000000000003" customHeight="1">
      <c r="A2" s="61" t="s">
        <v>3</v>
      </c>
      <c r="B2" s="61"/>
      <c r="C2" s="65" t="s">
        <v>43</v>
      </c>
      <c r="D2" s="65"/>
      <c r="E2" s="65"/>
      <c r="F2" s="65"/>
      <c r="G2" s="65"/>
      <c r="H2" s="65"/>
      <c r="I2" s="65"/>
    </row>
    <row r="3" spans="1:19" ht="30" customHeight="1">
      <c r="A3" s="7"/>
      <c r="B3" s="7"/>
      <c r="C3" s="7"/>
      <c r="D3" s="7"/>
      <c r="E3" s="7"/>
      <c r="F3" s="12"/>
      <c r="G3" s="53" t="str">
        <f>제안서총괄표!H3</f>
        <v>평가일자 : 2026.08.27</v>
      </c>
      <c r="H3" s="53"/>
      <c r="I3" s="53"/>
    </row>
    <row r="4" spans="1:19" ht="39.950000000000003" customHeight="1">
      <c r="A4" s="62" t="s">
        <v>5</v>
      </c>
      <c r="B4" s="58" t="s">
        <v>0</v>
      </c>
      <c r="C4" s="59" t="s">
        <v>1</v>
      </c>
      <c r="D4" s="59"/>
      <c r="E4" s="59"/>
      <c r="F4" s="59"/>
      <c r="G4" s="59"/>
      <c r="H4" s="59"/>
      <c r="I4" s="59"/>
    </row>
    <row r="5" spans="1:19" ht="50.1" customHeight="1">
      <c r="A5" s="63"/>
      <c r="B5" s="58"/>
      <c r="C5" s="38" t="s">
        <v>2</v>
      </c>
      <c r="D5" s="38" t="s">
        <v>33</v>
      </c>
      <c r="E5" s="38" t="s">
        <v>38</v>
      </c>
      <c r="F5" s="38" t="s">
        <v>35</v>
      </c>
      <c r="G5" s="38" t="s">
        <v>39</v>
      </c>
      <c r="H5" s="38" t="s">
        <v>40</v>
      </c>
      <c r="I5" s="38" t="s">
        <v>26</v>
      </c>
      <c r="K5" s="11" t="s">
        <v>31</v>
      </c>
      <c r="L5" s="36" t="s">
        <v>32</v>
      </c>
      <c r="M5" s="11" t="s">
        <v>2</v>
      </c>
      <c r="N5" s="38" t="s">
        <v>33</v>
      </c>
      <c r="O5" s="38" t="s">
        <v>38</v>
      </c>
      <c r="P5" s="38" t="s">
        <v>35</v>
      </c>
      <c r="Q5" s="38" t="s">
        <v>39</v>
      </c>
      <c r="R5" s="38" t="s">
        <v>40</v>
      </c>
      <c r="S5" s="38" t="s">
        <v>26</v>
      </c>
    </row>
    <row r="6" spans="1:19" ht="50.1" customHeight="1">
      <c r="A6" s="8">
        <v>1</v>
      </c>
      <c r="B6" s="13" t="str">
        <f>VLOOKUP($A$6,$K$6:$S$10,2,FALSE)</f>
        <v>위원2</v>
      </c>
      <c r="C6" s="13">
        <f>VLOOKUP($A$6,$K$6:$S$10,3,FALSE)</f>
        <v>78.75</v>
      </c>
      <c r="D6" s="13">
        <f>VLOOKUP($A$6,$K$6:$S$10,4,FALSE)</f>
        <v>20</v>
      </c>
      <c r="E6" s="13">
        <f>VLOOKUP($A$6,$K$6:$S$10,5,FALSE)</f>
        <v>20</v>
      </c>
      <c r="F6" s="13">
        <f>VLOOKUP($A$6,$K$6:$S$10,6,FALSE)</f>
        <v>15</v>
      </c>
      <c r="G6" s="13">
        <f>VLOOKUP($A$6,$K$6:$S$10,7,FALSE)</f>
        <v>9</v>
      </c>
      <c r="H6" s="13">
        <f>VLOOKUP($A$6,$K$6:$S$10,8,FALSE)</f>
        <v>10</v>
      </c>
      <c r="I6" s="43">
        <f>VLOOKUP($A$6,$K$6:$S$10,9,FALSE)</f>
        <v>4.75</v>
      </c>
      <c r="K6" s="36">
        <v>5</v>
      </c>
      <c r="L6" s="36" t="str">
        <f>위원5!F3</f>
        <v>위원5</v>
      </c>
      <c r="M6" s="36">
        <f>위원5!F12</f>
        <v>72.75</v>
      </c>
      <c r="N6" s="36">
        <f>위원5!$F6</f>
        <v>18</v>
      </c>
      <c r="O6" s="36">
        <f>위원5!$F7</f>
        <v>18</v>
      </c>
      <c r="P6" s="36">
        <f>위원5!$F8</f>
        <v>15</v>
      </c>
      <c r="Q6" s="36">
        <f>위원5!$F9</f>
        <v>9</v>
      </c>
      <c r="R6" s="36">
        <f>위원5!$F10</f>
        <v>8</v>
      </c>
      <c r="S6" s="36">
        <f>위원5!$F11</f>
        <v>4.75</v>
      </c>
    </row>
    <row r="7" spans="1:19" ht="50.1" customHeight="1">
      <c r="A7" s="9">
        <v>2</v>
      </c>
      <c r="B7" s="13" t="str">
        <f>VLOOKUP($A$7,$K$6:$S$10,2,FALSE)</f>
        <v>위원3</v>
      </c>
      <c r="C7" s="42">
        <f>VLOOKUP($A$7,$K$6:$S$10,3,FALSE)</f>
        <v>78.75</v>
      </c>
      <c r="D7" s="42">
        <f>VLOOKUP($A$7,$K$6:$S$10,4,FALSE)</f>
        <v>20</v>
      </c>
      <c r="E7" s="42">
        <f>VLOOKUP($A$7,$K$6:$S$10,5,FALSE)</f>
        <v>20</v>
      </c>
      <c r="F7" s="42">
        <f>VLOOKUP($A$7,$K$6:$S$10,6,FALSE)</f>
        <v>14</v>
      </c>
      <c r="G7" s="42">
        <f>VLOOKUP($A$7,$K$6:$S$10,7,FALSE)</f>
        <v>10</v>
      </c>
      <c r="H7" s="42">
        <f>VLOOKUP($A$7,$K$6:$S$10,8,FALSE)</f>
        <v>10</v>
      </c>
      <c r="I7" s="44">
        <f>VLOOKUP($A$7,$K$6:$S$10,9,FALSE)</f>
        <v>4.75</v>
      </c>
      <c r="K7" s="36">
        <v>4</v>
      </c>
      <c r="L7" s="36" t="str">
        <f>위원1!F3</f>
        <v>위원1</v>
      </c>
      <c r="M7" s="36">
        <f>위원1!F12</f>
        <v>75.75</v>
      </c>
      <c r="N7" s="36">
        <f>위원1!$F6</f>
        <v>19</v>
      </c>
      <c r="O7" s="36">
        <f>위원1!$F7</f>
        <v>19</v>
      </c>
      <c r="P7" s="36">
        <f>위원1!$F8</f>
        <v>14</v>
      </c>
      <c r="Q7" s="36">
        <f>위원1!$F9</f>
        <v>9</v>
      </c>
      <c r="R7" s="36">
        <f>위원1!$F10</f>
        <v>10</v>
      </c>
      <c r="S7" s="36">
        <f>위원1!$F11</f>
        <v>4.75</v>
      </c>
    </row>
    <row r="8" spans="1:19" ht="50.1" customHeight="1">
      <c r="A8" s="9">
        <v>3</v>
      </c>
      <c r="B8" s="13" t="str">
        <f>VLOOKUP($A$8,$K$6:$S$10,2,FALSE)</f>
        <v>위원4</v>
      </c>
      <c r="C8" s="42">
        <f>VLOOKUP($A$8,$K$6:$S$10,3,FALSE)</f>
        <v>75.75</v>
      </c>
      <c r="D8" s="42">
        <f>VLOOKUP($A$8,$K$6:$S$10,4,FALSE)</f>
        <v>19</v>
      </c>
      <c r="E8" s="42">
        <f>VLOOKUP($A$8,$K$6:$S$10,5,FALSE)</f>
        <v>20</v>
      </c>
      <c r="F8" s="42">
        <f>VLOOKUP($A$8,$K$6:$S$10,6,FALSE)</f>
        <v>14</v>
      </c>
      <c r="G8" s="42">
        <f>VLOOKUP($A$8,$K$6:$S$10,7,FALSE)</f>
        <v>9</v>
      </c>
      <c r="H8" s="42">
        <f>VLOOKUP($A$8,$K$6:$S$10,8,FALSE)</f>
        <v>9</v>
      </c>
      <c r="I8" s="44">
        <f>VLOOKUP($A$8,$K$6:$S$10,9,FALSE)</f>
        <v>4.75</v>
      </c>
      <c r="K8" s="36">
        <v>1</v>
      </c>
      <c r="L8" s="36" t="str">
        <f>위원2!F3</f>
        <v>위원2</v>
      </c>
      <c r="M8" s="36">
        <f>위원2!F12</f>
        <v>78.75</v>
      </c>
      <c r="N8" s="36">
        <f>위원2!$F6</f>
        <v>20</v>
      </c>
      <c r="O8" s="36">
        <f>위원2!$F7</f>
        <v>20</v>
      </c>
      <c r="P8" s="36">
        <f>위원2!$F8</f>
        <v>15</v>
      </c>
      <c r="Q8" s="36">
        <f>위원2!$F9</f>
        <v>9</v>
      </c>
      <c r="R8" s="36">
        <f>위원2!$F10</f>
        <v>10</v>
      </c>
      <c r="S8" s="36">
        <f>위원2!$F11</f>
        <v>4.75</v>
      </c>
    </row>
    <row r="9" spans="1:19" ht="50.1" customHeight="1">
      <c r="A9" s="9">
        <v>4</v>
      </c>
      <c r="B9" s="13" t="str">
        <f>VLOOKUP($A$9,$K$6:$S$10,2,FALSE)</f>
        <v>위원1</v>
      </c>
      <c r="C9" s="42">
        <f>VLOOKUP($A$9,$K$6:$S$10,3,FALSE)</f>
        <v>75.75</v>
      </c>
      <c r="D9" s="42">
        <f>VLOOKUP($A$9,$K$6:$S$10,4,FALSE)</f>
        <v>19</v>
      </c>
      <c r="E9" s="42">
        <f>VLOOKUP($A$9,$K$6:$S$10,5,FALSE)</f>
        <v>19</v>
      </c>
      <c r="F9" s="42">
        <f>VLOOKUP($A$9,$K$6:$S$10,6,FALSE)</f>
        <v>14</v>
      </c>
      <c r="G9" s="42">
        <f>VLOOKUP($A$9,$K$6:$S$10,7,FALSE)</f>
        <v>9</v>
      </c>
      <c r="H9" s="42">
        <f>VLOOKUP($A$9,$K$6:$S$10,8,FALSE)</f>
        <v>10</v>
      </c>
      <c r="I9" s="44">
        <f>VLOOKUP($A$9,$K$6:$S$10,9,FALSE)</f>
        <v>4.75</v>
      </c>
      <c r="K9" s="36">
        <v>2</v>
      </c>
      <c r="L9" s="36" t="str">
        <f>위원3!F3</f>
        <v>위원3</v>
      </c>
      <c r="M9" s="36">
        <f>위원3!F12</f>
        <v>78.75</v>
      </c>
      <c r="N9" s="36">
        <f>위원3!$F6</f>
        <v>20</v>
      </c>
      <c r="O9" s="36">
        <f>위원3!$F7</f>
        <v>20</v>
      </c>
      <c r="P9" s="36">
        <f>위원3!$F8</f>
        <v>14</v>
      </c>
      <c r="Q9" s="36">
        <f>위원3!$F9</f>
        <v>10</v>
      </c>
      <c r="R9" s="36">
        <f>위원3!$F10</f>
        <v>10</v>
      </c>
      <c r="S9" s="36">
        <f>위원3!$F11</f>
        <v>4.75</v>
      </c>
    </row>
    <row r="10" spans="1:19" ht="50.1" customHeight="1">
      <c r="A10" s="8">
        <v>5</v>
      </c>
      <c r="B10" s="13" t="str">
        <f>VLOOKUP($A$10,$K$6:$S$10,2,FALSE)</f>
        <v>위원5</v>
      </c>
      <c r="C10" s="13">
        <f>VLOOKUP($A$10,$K$6:$S$10,3,FALSE)</f>
        <v>72.75</v>
      </c>
      <c r="D10" s="13">
        <f>VLOOKUP($A$10,$K$6:$S$10,4,FALSE)</f>
        <v>18</v>
      </c>
      <c r="E10" s="13">
        <f>VLOOKUP($A$10,$K$6:$S$10,5,FALSE)</f>
        <v>18</v>
      </c>
      <c r="F10" s="13">
        <f>VLOOKUP($A$10,$K$6:$S$10,6,FALSE)</f>
        <v>15</v>
      </c>
      <c r="G10" s="13">
        <f>VLOOKUP($A$10,$K$6:$S$10,7,FALSE)</f>
        <v>9</v>
      </c>
      <c r="H10" s="13">
        <f>VLOOKUP($A$10,$K$6:$S$10,8,FALSE)</f>
        <v>8</v>
      </c>
      <c r="I10" s="45">
        <f>VLOOKUP($A$10,$K$6:$S$10,9,FALSE)</f>
        <v>4.75</v>
      </c>
      <c r="K10" s="36">
        <v>3</v>
      </c>
      <c r="L10" s="36" t="str">
        <f>위원4!F3</f>
        <v>위원4</v>
      </c>
      <c r="M10" s="36">
        <f>위원4!F12</f>
        <v>75.75</v>
      </c>
      <c r="N10" s="36">
        <f>위원4!$F6</f>
        <v>19</v>
      </c>
      <c r="O10" s="36">
        <f>위원4!$F7</f>
        <v>20</v>
      </c>
      <c r="P10" s="36">
        <f>위원4!$F8</f>
        <v>14</v>
      </c>
      <c r="Q10" s="36">
        <f>위원4!$F9</f>
        <v>9</v>
      </c>
      <c r="R10" s="36">
        <f>위원4!$F10</f>
        <v>9</v>
      </c>
      <c r="S10" s="36">
        <f>위원4!$F11</f>
        <v>4.75</v>
      </c>
    </row>
    <row r="11" spans="1:19" ht="50.1" customHeight="1">
      <c r="A11" s="56" t="s">
        <v>17</v>
      </c>
      <c r="B11" s="57"/>
      <c r="C11" s="22">
        <f t="shared" ref="C11:I11" si="0">SUM(C7:C9)</f>
        <v>230.25</v>
      </c>
      <c r="D11" s="22">
        <f t="shared" si="0"/>
        <v>58</v>
      </c>
      <c r="E11" s="22">
        <f t="shared" si="0"/>
        <v>59</v>
      </c>
      <c r="F11" s="22">
        <f t="shared" si="0"/>
        <v>42</v>
      </c>
      <c r="G11" s="22">
        <f t="shared" si="0"/>
        <v>28</v>
      </c>
      <c r="H11" s="22">
        <f t="shared" si="0"/>
        <v>29</v>
      </c>
      <c r="I11" s="22">
        <f t="shared" si="0"/>
        <v>14.25</v>
      </c>
    </row>
    <row r="12" spans="1:19" ht="50.1" customHeight="1">
      <c r="A12" s="56" t="s">
        <v>13</v>
      </c>
      <c r="B12" s="57"/>
      <c r="C12" s="23">
        <f t="shared" ref="C12:I12" si="1">AVERAGE(C7:C9)</f>
        <v>76.75</v>
      </c>
      <c r="D12" s="23">
        <f t="shared" si="1"/>
        <v>19.333333333333332</v>
      </c>
      <c r="E12" s="23">
        <f t="shared" si="1"/>
        <v>19.666666666666668</v>
      </c>
      <c r="F12" s="23">
        <f t="shared" si="1"/>
        <v>14</v>
      </c>
      <c r="G12" s="23">
        <f t="shared" si="1"/>
        <v>9.3333333333333339</v>
      </c>
      <c r="H12" s="23">
        <f t="shared" si="1"/>
        <v>9.6666666666666661</v>
      </c>
      <c r="I12" s="23">
        <f t="shared" si="1"/>
        <v>4.75</v>
      </c>
    </row>
    <row r="13" spans="1:19" ht="40.5" customHeight="1">
      <c r="A13" s="60" t="s">
        <v>22</v>
      </c>
      <c r="B13" s="60"/>
      <c r="C13" s="60"/>
      <c r="D13" s="60"/>
      <c r="E13" s="60"/>
      <c r="F13" s="60"/>
      <c r="G13" s="60"/>
      <c r="H13" s="60"/>
      <c r="I13" s="60"/>
    </row>
  </sheetData>
  <mergeCells count="10">
    <mergeCell ref="A11:B11"/>
    <mergeCell ref="A12:B12"/>
    <mergeCell ref="A13:I13"/>
    <mergeCell ref="A1:I1"/>
    <mergeCell ref="A2:B2"/>
    <mergeCell ref="C2:I2"/>
    <mergeCell ref="G3:I3"/>
    <mergeCell ref="A4:A5"/>
    <mergeCell ref="B4:B5"/>
    <mergeCell ref="C4:I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3"/>
  <sheetViews>
    <sheetView zoomScale="85" zoomScaleNormal="85" workbookViewId="0">
      <selection activeCell="F4" sqref="F4"/>
    </sheetView>
  </sheetViews>
  <sheetFormatPr defaultRowHeight="16.5"/>
  <cols>
    <col min="1" max="1" width="14.375" customWidth="1"/>
    <col min="2" max="2" width="38.625" customWidth="1"/>
    <col min="3" max="3" width="7.625" style="1" customWidth="1"/>
    <col min="4" max="6" width="11.625" customWidth="1"/>
  </cols>
  <sheetData>
    <row r="1" spans="1:6" ht="50.1" customHeight="1">
      <c r="A1" s="66" t="s">
        <v>16</v>
      </c>
      <c r="B1" s="66"/>
      <c r="C1" s="66"/>
      <c r="D1" s="66"/>
      <c r="E1" s="66"/>
      <c r="F1" s="66"/>
    </row>
    <row r="2" spans="1:6" ht="30" customHeight="1">
      <c r="A2" s="20" t="s">
        <v>15</v>
      </c>
      <c r="B2" s="67" t="str">
        <f>제안서총괄표!C2</f>
        <v>장애인직업능력평가사 2급 자격검정 위탁 운영 용역 제안서 평가</v>
      </c>
      <c r="C2" s="67"/>
      <c r="D2" s="67"/>
      <c r="E2" s="67"/>
      <c r="F2" s="67"/>
    </row>
    <row r="3" spans="1:6" ht="30" customHeight="1">
      <c r="A3" s="35" t="s">
        <v>14</v>
      </c>
      <c r="B3" s="16">
        <v>46261</v>
      </c>
      <c r="C3" s="69" t="s">
        <v>12</v>
      </c>
      <c r="D3" s="70"/>
      <c r="E3" s="71"/>
      <c r="F3" s="33" t="s">
        <v>46</v>
      </c>
    </row>
    <row r="4" spans="1:6" ht="9.9499999999999993" customHeight="1">
      <c r="A4" s="5"/>
      <c r="B4" s="5"/>
      <c r="C4" s="6"/>
      <c r="D4" s="6"/>
      <c r="E4" s="6"/>
      <c r="F4" s="6"/>
    </row>
    <row r="5" spans="1:6" ht="30" customHeight="1">
      <c r="A5" s="17" t="s">
        <v>8</v>
      </c>
      <c r="B5" s="17" t="s">
        <v>9</v>
      </c>
      <c r="C5" s="26" t="s">
        <v>10</v>
      </c>
      <c r="D5" s="17" t="s">
        <v>41</v>
      </c>
      <c r="E5" s="17" t="s">
        <v>42</v>
      </c>
      <c r="F5" s="17" t="s">
        <v>43</v>
      </c>
    </row>
    <row r="6" spans="1:6" ht="54.95" customHeight="1">
      <c r="A6" s="31" t="s">
        <v>21</v>
      </c>
      <c r="B6" s="24" t="s">
        <v>23</v>
      </c>
      <c r="C6" s="26">
        <v>20</v>
      </c>
      <c r="D6" s="19">
        <v>10</v>
      </c>
      <c r="E6" s="19">
        <v>19</v>
      </c>
      <c r="F6" s="18">
        <v>19</v>
      </c>
    </row>
    <row r="7" spans="1:6" ht="54.95" customHeight="1">
      <c r="A7" s="31" t="s">
        <v>34</v>
      </c>
      <c r="B7" s="24" t="s">
        <v>27</v>
      </c>
      <c r="C7" s="26">
        <v>20</v>
      </c>
      <c r="D7" s="19">
        <v>16</v>
      </c>
      <c r="E7" s="19">
        <v>19</v>
      </c>
      <c r="F7" s="18">
        <v>19</v>
      </c>
    </row>
    <row r="8" spans="1:6" ht="54.95" customHeight="1">
      <c r="A8" s="37" t="s">
        <v>35</v>
      </c>
      <c r="B8" s="24" t="s">
        <v>28</v>
      </c>
      <c r="C8" s="26">
        <v>15</v>
      </c>
      <c r="D8" s="19">
        <v>12</v>
      </c>
      <c r="E8" s="19">
        <v>14</v>
      </c>
      <c r="F8" s="18">
        <v>14</v>
      </c>
    </row>
    <row r="9" spans="1:6" ht="54.95" customHeight="1">
      <c r="A9" s="31" t="s">
        <v>36</v>
      </c>
      <c r="B9" s="24" t="s">
        <v>29</v>
      </c>
      <c r="C9" s="26">
        <v>10</v>
      </c>
      <c r="D9" s="19">
        <v>7</v>
      </c>
      <c r="E9" s="19">
        <v>9</v>
      </c>
      <c r="F9" s="18">
        <v>9</v>
      </c>
    </row>
    <row r="10" spans="1:6" ht="54.95" customHeight="1">
      <c r="A10" s="31" t="s">
        <v>37</v>
      </c>
      <c r="B10" s="24" t="s">
        <v>24</v>
      </c>
      <c r="C10" s="26">
        <v>10</v>
      </c>
      <c r="D10" s="19">
        <v>7</v>
      </c>
      <c r="E10" s="19">
        <v>9</v>
      </c>
      <c r="F10" s="18">
        <v>10</v>
      </c>
    </row>
    <row r="11" spans="1:6" ht="54.95" customHeight="1">
      <c r="A11" s="31" t="s">
        <v>25</v>
      </c>
      <c r="B11" s="25" t="s">
        <v>30</v>
      </c>
      <c r="C11" s="26">
        <v>5</v>
      </c>
      <c r="D11" s="19">
        <v>3.5</v>
      </c>
      <c r="E11" s="19">
        <v>5</v>
      </c>
      <c r="F11" s="18">
        <v>4.75</v>
      </c>
    </row>
    <row r="12" spans="1:6" ht="35.1" customHeight="1">
      <c r="A12" s="68" t="s">
        <v>11</v>
      </c>
      <c r="B12" s="68"/>
      <c r="C12" s="26">
        <f>SUM(C6:C11)</f>
        <v>80</v>
      </c>
      <c r="D12" s="49">
        <f>SUM(D6:D11)</f>
        <v>55.5</v>
      </c>
      <c r="E12" s="49">
        <f t="shared" ref="E12:F12" si="0">SUM(E6:E11)</f>
        <v>75</v>
      </c>
      <c r="F12" s="49">
        <f t="shared" si="0"/>
        <v>75.75</v>
      </c>
    </row>
    <row r="13" spans="1:6">
      <c r="B13" s="72"/>
      <c r="C13" s="72"/>
      <c r="D13" s="72"/>
      <c r="E13" s="72"/>
      <c r="F13" s="72"/>
    </row>
  </sheetData>
  <mergeCells count="5">
    <mergeCell ref="A1:F1"/>
    <mergeCell ref="B2:F2"/>
    <mergeCell ref="A12:B12"/>
    <mergeCell ref="C3:E3"/>
    <mergeCell ref="B13:F13"/>
  </mergeCells>
  <phoneticPr fontId="1" type="noConversion"/>
  <pageMargins left="0.39370078740157483" right="0.39370078740157483" top="0.39370078740157483" bottom="0.39370078740157483" header="0.19685039370078741" footer="0.19685039370078741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2"/>
  <sheetViews>
    <sheetView zoomScale="85" zoomScaleNormal="85" workbookViewId="0">
      <selection activeCell="F4" sqref="F4"/>
    </sheetView>
  </sheetViews>
  <sheetFormatPr defaultRowHeight="16.5"/>
  <cols>
    <col min="1" max="1" width="14.375" customWidth="1"/>
    <col min="2" max="2" width="38.625" customWidth="1"/>
    <col min="3" max="3" width="7.625" style="1" customWidth="1"/>
    <col min="4" max="6" width="11.625" customWidth="1"/>
  </cols>
  <sheetData>
    <row r="1" spans="1:6" ht="50.1" customHeight="1">
      <c r="A1" s="66" t="s">
        <v>16</v>
      </c>
      <c r="B1" s="66"/>
      <c r="C1" s="66"/>
      <c r="D1" s="66"/>
      <c r="E1" s="66"/>
      <c r="F1" s="66"/>
    </row>
    <row r="2" spans="1:6" ht="30" customHeight="1">
      <c r="A2" s="20" t="s">
        <v>15</v>
      </c>
      <c r="B2" s="67" t="str">
        <f>제안서총괄표!C2</f>
        <v>장애인직업능력평가사 2급 자격검정 위탁 운영 용역 제안서 평가</v>
      </c>
      <c r="C2" s="67"/>
      <c r="D2" s="67"/>
      <c r="E2" s="67"/>
      <c r="F2" s="67"/>
    </row>
    <row r="3" spans="1:6" ht="30" customHeight="1">
      <c r="A3" s="35" t="s">
        <v>14</v>
      </c>
      <c r="B3" s="16">
        <v>46261</v>
      </c>
      <c r="C3" s="69" t="s">
        <v>12</v>
      </c>
      <c r="D3" s="70"/>
      <c r="E3" s="71"/>
      <c r="F3" s="33" t="s">
        <v>47</v>
      </c>
    </row>
    <row r="4" spans="1:6" ht="9.9499999999999993" customHeight="1">
      <c r="A4" s="5"/>
      <c r="B4" s="5"/>
      <c r="C4" s="6"/>
      <c r="D4" s="6"/>
      <c r="E4" s="6"/>
      <c r="F4" s="6"/>
    </row>
    <row r="5" spans="1:6" ht="30" customHeight="1">
      <c r="A5" s="17" t="s">
        <v>8</v>
      </c>
      <c r="B5" s="17" t="s">
        <v>9</v>
      </c>
      <c r="C5" s="26" t="s">
        <v>10</v>
      </c>
      <c r="D5" s="17" t="s">
        <v>41</v>
      </c>
      <c r="E5" s="17" t="s">
        <v>42</v>
      </c>
      <c r="F5" s="17" t="s">
        <v>43</v>
      </c>
    </row>
    <row r="6" spans="1:6" ht="54.95" customHeight="1">
      <c r="A6" s="31" t="s">
        <v>21</v>
      </c>
      <c r="B6" s="24" t="s">
        <v>23</v>
      </c>
      <c r="C6" s="26">
        <v>20</v>
      </c>
      <c r="D6" s="19">
        <v>18</v>
      </c>
      <c r="E6" s="19">
        <v>19</v>
      </c>
      <c r="F6" s="18">
        <v>20</v>
      </c>
    </row>
    <row r="7" spans="1:6" ht="54.95" customHeight="1">
      <c r="A7" s="31" t="s">
        <v>34</v>
      </c>
      <c r="B7" s="24" t="s">
        <v>27</v>
      </c>
      <c r="C7" s="26">
        <v>20</v>
      </c>
      <c r="D7" s="19">
        <v>15</v>
      </c>
      <c r="E7" s="19">
        <v>19</v>
      </c>
      <c r="F7" s="18">
        <v>20</v>
      </c>
    </row>
    <row r="8" spans="1:6" ht="54.95" customHeight="1">
      <c r="A8" s="37" t="s">
        <v>35</v>
      </c>
      <c r="B8" s="24" t="s">
        <v>28</v>
      </c>
      <c r="C8" s="26">
        <v>15</v>
      </c>
      <c r="D8" s="19">
        <v>12</v>
      </c>
      <c r="E8" s="19">
        <v>15</v>
      </c>
      <c r="F8" s="18">
        <v>15</v>
      </c>
    </row>
    <row r="9" spans="1:6" ht="54.95" customHeight="1">
      <c r="A9" s="31" t="s">
        <v>36</v>
      </c>
      <c r="B9" s="24" t="s">
        <v>29</v>
      </c>
      <c r="C9" s="26">
        <v>10</v>
      </c>
      <c r="D9" s="19">
        <v>8</v>
      </c>
      <c r="E9" s="19">
        <v>9</v>
      </c>
      <c r="F9" s="18">
        <v>9</v>
      </c>
    </row>
    <row r="10" spans="1:6" ht="54.95" customHeight="1">
      <c r="A10" s="31" t="s">
        <v>37</v>
      </c>
      <c r="B10" s="24" t="s">
        <v>24</v>
      </c>
      <c r="C10" s="26">
        <v>10</v>
      </c>
      <c r="D10" s="19">
        <v>9</v>
      </c>
      <c r="E10" s="19">
        <v>10</v>
      </c>
      <c r="F10" s="18">
        <v>10</v>
      </c>
    </row>
    <row r="11" spans="1:6" ht="54.95" customHeight="1">
      <c r="A11" s="31" t="s">
        <v>25</v>
      </c>
      <c r="B11" s="25" t="s">
        <v>30</v>
      </c>
      <c r="C11" s="26">
        <v>5</v>
      </c>
      <c r="D11" s="19">
        <v>3.5</v>
      </c>
      <c r="E11" s="19">
        <v>5</v>
      </c>
      <c r="F11" s="18">
        <v>4.75</v>
      </c>
    </row>
    <row r="12" spans="1:6" ht="35.1" customHeight="1">
      <c r="A12" s="68" t="s">
        <v>11</v>
      </c>
      <c r="B12" s="68"/>
      <c r="C12" s="26">
        <f>SUM(C6:C11)</f>
        <v>80</v>
      </c>
      <c r="D12" s="49">
        <f t="shared" ref="D12:F12" si="0">SUM(D6:D11)</f>
        <v>65.5</v>
      </c>
      <c r="E12" s="49">
        <f t="shared" si="0"/>
        <v>77</v>
      </c>
      <c r="F12" s="49">
        <f t="shared" si="0"/>
        <v>78.75</v>
      </c>
    </row>
  </sheetData>
  <mergeCells count="4">
    <mergeCell ref="A1:F1"/>
    <mergeCell ref="B2:F2"/>
    <mergeCell ref="A12:B12"/>
    <mergeCell ref="C3:E3"/>
  </mergeCells>
  <phoneticPr fontId="1" type="noConversion"/>
  <pageMargins left="0.39370078740157483" right="0.39370078740157483" top="0.39370078740157483" bottom="0.39370078740157483" header="0.19685039370078741" footer="0.19685039370078741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2"/>
  <sheetViews>
    <sheetView zoomScale="85" zoomScaleNormal="85" workbookViewId="0">
      <selection activeCell="F4" sqref="F4"/>
    </sheetView>
  </sheetViews>
  <sheetFormatPr defaultRowHeight="16.5"/>
  <cols>
    <col min="1" max="1" width="14.375" customWidth="1"/>
    <col min="2" max="2" width="38.625" customWidth="1"/>
    <col min="3" max="3" width="7.625" style="1" customWidth="1"/>
    <col min="4" max="6" width="11.625" customWidth="1"/>
  </cols>
  <sheetData>
    <row r="1" spans="1:6" ht="50.1" customHeight="1">
      <c r="A1" s="66" t="s">
        <v>16</v>
      </c>
      <c r="B1" s="66"/>
      <c r="C1" s="66"/>
      <c r="D1" s="66"/>
      <c r="E1" s="66"/>
      <c r="F1" s="66"/>
    </row>
    <row r="2" spans="1:6" ht="30" customHeight="1">
      <c r="A2" s="20" t="s">
        <v>15</v>
      </c>
      <c r="B2" s="67" t="str">
        <f>제안서총괄표!C2</f>
        <v>장애인직업능력평가사 2급 자격검정 위탁 운영 용역 제안서 평가</v>
      </c>
      <c r="C2" s="67"/>
      <c r="D2" s="67"/>
      <c r="E2" s="67"/>
      <c r="F2" s="67"/>
    </row>
    <row r="3" spans="1:6" ht="30" customHeight="1">
      <c r="A3" s="35" t="s">
        <v>14</v>
      </c>
      <c r="B3" s="16">
        <v>46261</v>
      </c>
      <c r="C3" s="69" t="s">
        <v>12</v>
      </c>
      <c r="D3" s="70"/>
      <c r="E3" s="71"/>
      <c r="F3" s="33" t="s">
        <v>48</v>
      </c>
    </row>
    <row r="4" spans="1:6" ht="9.9499999999999993" customHeight="1">
      <c r="A4" s="5"/>
      <c r="B4" s="5"/>
      <c r="C4" s="6"/>
      <c r="D4" s="6"/>
      <c r="E4" s="6"/>
      <c r="F4" s="6"/>
    </row>
    <row r="5" spans="1:6" ht="30" customHeight="1">
      <c r="A5" s="17" t="s">
        <v>8</v>
      </c>
      <c r="B5" s="17" t="s">
        <v>9</v>
      </c>
      <c r="C5" s="26" t="s">
        <v>10</v>
      </c>
      <c r="D5" s="17" t="s">
        <v>41</v>
      </c>
      <c r="E5" s="17" t="s">
        <v>42</v>
      </c>
      <c r="F5" s="17" t="s">
        <v>43</v>
      </c>
    </row>
    <row r="6" spans="1:6" ht="54.95" customHeight="1">
      <c r="A6" s="31" t="s">
        <v>21</v>
      </c>
      <c r="B6" s="24" t="s">
        <v>23</v>
      </c>
      <c r="C6" s="26">
        <v>20</v>
      </c>
      <c r="D6" s="19">
        <v>12</v>
      </c>
      <c r="E6" s="19">
        <v>19</v>
      </c>
      <c r="F6" s="18">
        <v>20</v>
      </c>
    </row>
    <row r="7" spans="1:6" ht="54.95" customHeight="1">
      <c r="A7" s="31" t="s">
        <v>34</v>
      </c>
      <c r="B7" s="24" t="s">
        <v>27</v>
      </c>
      <c r="C7" s="26">
        <v>20</v>
      </c>
      <c r="D7" s="19">
        <v>12</v>
      </c>
      <c r="E7" s="19">
        <v>20</v>
      </c>
      <c r="F7" s="18">
        <v>20</v>
      </c>
    </row>
    <row r="8" spans="1:6" ht="54.95" customHeight="1">
      <c r="A8" s="37" t="s">
        <v>35</v>
      </c>
      <c r="B8" s="24" t="s">
        <v>28</v>
      </c>
      <c r="C8" s="26">
        <v>15</v>
      </c>
      <c r="D8" s="19">
        <v>9</v>
      </c>
      <c r="E8" s="19">
        <v>14</v>
      </c>
      <c r="F8" s="18">
        <v>14</v>
      </c>
    </row>
    <row r="9" spans="1:6" ht="54.95" customHeight="1">
      <c r="A9" s="31" t="s">
        <v>36</v>
      </c>
      <c r="B9" s="24" t="s">
        <v>29</v>
      </c>
      <c r="C9" s="26">
        <v>10</v>
      </c>
      <c r="D9" s="19">
        <v>6</v>
      </c>
      <c r="E9" s="19">
        <v>10</v>
      </c>
      <c r="F9" s="18">
        <v>10</v>
      </c>
    </row>
    <row r="10" spans="1:6" ht="54.95" customHeight="1">
      <c r="A10" s="31" t="s">
        <v>37</v>
      </c>
      <c r="B10" s="24" t="s">
        <v>24</v>
      </c>
      <c r="C10" s="26">
        <v>10</v>
      </c>
      <c r="D10" s="19">
        <v>6</v>
      </c>
      <c r="E10" s="19">
        <v>10</v>
      </c>
      <c r="F10" s="18">
        <v>10</v>
      </c>
    </row>
    <row r="11" spans="1:6" ht="54.95" customHeight="1">
      <c r="A11" s="31" t="s">
        <v>25</v>
      </c>
      <c r="B11" s="25" t="s">
        <v>30</v>
      </c>
      <c r="C11" s="26">
        <v>5</v>
      </c>
      <c r="D11" s="19">
        <v>3.5</v>
      </c>
      <c r="E11" s="19">
        <v>5</v>
      </c>
      <c r="F11" s="18">
        <v>4.75</v>
      </c>
    </row>
    <row r="12" spans="1:6" ht="35.1" customHeight="1">
      <c r="A12" s="68" t="s">
        <v>11</v>
      </c>
      <c r="B12" s="68"/>
      <c r="C12" s="26">
        <f>SUM(C6:C11)</f>
        <v>80</v>
      </c>
      <c r="D12" s="49">
        <f t="shared" ref="D12:F12" si="0">SUM(D6:D11)</f>
        <v>48.5</v>
      </c>
      <c r="E12" s="49">
        <f t="shared" si="0"/>
        <v>78</v>
      </c>
      <c r="F12" s="49">
        <f t="shared" si="0"/>
        <v>78.75</v>
      </c>
    </row>
  </sheetData>
  <mergeCells count="4">
    <mergeCell ref="A1:F1"/>
    <mergeCell ref="B2:F2"/>
    <mergeCell ref="A12:B12"/>
    <mergeCell ref="C3:E3"/>
  </mergeCells>
  <phoneticPr fontId="1" type="noConversion"/>
  <pageMargins left="0.39370078740157483" right="0.39370078740157483" top="0.39370078740157483" bottom="0.39370078740157483" header="0.19685039370078741" footer="0.19685039370078741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2"/>
  <sheetViews>
    <sheetView zoomScale="85" zoomScaleNormal="85" workbookViewId="0">
      <selection activeCell="F3" sqref="F3"/>
    </sheetView>
  </sheetViews>
  <sheetFormatPr defaultRowHeight="16.5"/>
  <cols>
    <col min="1" max="1" width="14.375" customWidth="1"/>
    <col min="2" max="2" width="38.625" customWidth="1"/>
    <col min="3" max="3" width="7.625" style="1" customWidth="1"/>
    <col min="4" max="6" width="11.625" customWidth="1"/>
  </cols>
  <sheetData>
    <row r="1" spans="1:6" ht="50.1" customHeight="1">
      <c r="A1" s="66" t="s">
        <v>16</v>
      </c>
      <c r="B1" s="66"/>
      <c r="C1" s="66"/>
      <c r="D1" s="66"/>
      <c r="E1" s="66"/>
      <c r="F1" s="66"/>
    </row>
    <row r="2" spans="1:6" ht="30" customHeight="1">
      <c r="A2" s="20" t="s">
        <v>15</v>
      </c>
      <c r="B2" s="67" t="str">
        <f>제안서총괄표!C2</f>
        <v>장애인직업능력평가사 2급 자격검정 위탁 운영 용역 제안서 평가</v>
      </c>
      <c r="C2" s="67"/>
      <c r="D2" s="67"/>
      <c r="E2" s="67"/>
      <c r="F2" s="67"/>
    </row>
    <row r="3" spans="1:6" ht="30" customHeight="1">
      <c r="A3" s="35" t="s">
        <v>14</v>
      </c>
      <c r="B3" s="16">
        <v>46261</v>
      </c>
      <c r="C3" s="69" t="s">
        <v>12</v>
      </c>
      <c r="D3" s="70"/>
      <c r="E3" s="71"/>
      <c r="F3" s="33" t="s">
        <v>49</v>
      </c>
    </row>
    <row r="4" spans="1:6" ht="9.9499999999999993" customHeight="1">
      <c r="A4" s="5"/>
      <c r="B4" s="5"/>
      <c r="C4" s="6"/>
      <c r="D4" s="6"/>
      <c r="E4" s="6"/>
      <c r="F4" s="6"/>
    </row>
    <row r="5" spans="1:6" ht="30" customHeight="1">
      <c r="A5" s="17" t="s">
        <v>8</v>
      </c>
      <c r="B5" s="17" t="s">
        <v>9</v>
      </c>
      <c r="C5" s="26" t="s">
        <v>10</v>
      </c>
      <c r="D5" s="17" t="s">
        <v>41</v>
      </c>
      <c r="E5" s="17" t="s">
        <v>42</v>
      </c>
      <c r="F5" s="17" t="s">
        <v>43</v>
      </c>
    </row>
    <row r="6" spans="1:6" ht="54.95" customHeight="1">
      <c r="A6" s="31" t="s">
        <v>21</v>
      </c>
      <c r="B6" s="24" t="s">
        <v>23</v>
      </c>
      <c r="C6" s="26">
        <v>20</v>
      </c>
      <c r="D6" s="19">
        <v>8</v>
      </c>
      <c r="E6" s="19">
        <v>19</v>
      </c>
      <c r="F6" s="18">
        <v>19</v>
      </c>
    </row>
    <row r="7" spans="1:6" ht="54.95" customHeight="1">
      <c r="A7" s="31" t="s">
        <v>34</v>
      </c>
      <c r="B7" s="24" t="s">
        <v>27</v>
      </c>
      <c r="C7" s="26">
        <v>20</v>
      </c>
      <c r="D7" s="19">
        <v>16</v>
      </c>
      <c r="E7" s="19">
        <v>16</v>
      </c>
      <c r="F7" s="18">
        <v>20</v>
      </c>
    </row>
    <row r="8" spans="1:6" ht="54.95" customHeight="1">
      <c r="A8" s="37" t="s">
        <v>35</v>
      </c>
      <c r="B8" s="24" t="s">
        <v>28</v>
      </c>
      <c r="C8" s="26">
        <v>15</v>
      </c>
      <c r="D8" s="19">
        <v>9</v>
      </c>
      <c r="E8" s="19">
        <v>13</v>
      </c>
      <c r="F8" s="18">
        <v>14</v>
      </c>
    </row>
    <row r="9" spans="1:6" ht="54.95" customHeight="1">
      <c r="A9" s="31" t="s">
        <v>36</v>
      </c>
      <c r="B9" s="24" t="s">
        <v>29</v>
      </c>
      <c r="C9" s="26">
        <v>10</v>
      </c>
      <c r="D9" s="19">
        <v>5</v>
      </c>
      <c r="E9" s="19">
        <v>9</v>
      </c>
      <c r="F9" s="18">
        <v>9</v>
      </c>
    </row>
    <row r="10" spans="1:6" ht="54.95" customHeight="1">
      <c r="A10" s="31" t="s">
        <v>37</v>
      </c>
      <c r="B10" s="24" t="s">
        <v>24</v>
      </c>
      <c r="C10" s="26">
        <v>10</v>
      </c>
      <c r="D10" s="19">
        <v>6</v>
      </c>
      <c r="E10" s="19">
        <v>6</v>
      </c>
      <c r="F10" s="18">
        <v>9</v>
      </c>
    </row>
    <row r="11" spans="1:6" ht="54.95" customHeight="1">
      <c r="A11" s="31" t="s">
        <v>25</v>
      </c>
      <c r="B11" s="25" t="s">
        <v>30</v>
      </c>
      <c r="C11" s="26">
        <v>5</v>
      </c>
      <c r="D11" s="19">
        <v>3.5</v>
      </c>
      <c r="E11" s="19">
        <v>5</v>
      </c>
      <c r="F11" s="18">
        <v>4.75</v>
      </c>
    </row>
    <row r="12" spans="1:6" ht="35.1" customHeight="1">
      <c r="A12" s="68" t="s">
        <v>11</v>
      </c>
      <c r="B12" s="68"/>
      <c r="C12" s="26">
        <f>SUM(C6:C11)</f>
        <v>80</v>
      </c>
      <c r="D12" s="49">
        <f t="shared" ref="D12:F12" si="0">SUM(D6:D11)</f>
        <v>47.5</v>
      </c>
      <c r="E12" s="49">
        <f t="shared" si="0"/>
        <v>68</v>
      </c>
      <c r="F12" s="49">
        <f t="shared" si="0"/>
        <v>75.75</v>
      </c>
    </row>
  </sheetData>
  <mergeCells count="4">
    <mergeCell ref="A1:F1"/>
    <mergeCell ref="B2:F2"/>
    <mergeCell ref="A12:B12"/>
    <mergeCell ref="C3:E3"/>
  </mergeCells>
  <phoneticPr fontId="1" type="noConversion"/>
  <pageMargins left="0.39370078740157483" right="0.39370078740157483" top="0.39370078740157483" bottom="0.39370078740157483" header="0.19685039370078741" footer="0.19685039370078741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"/>
  <sheetViews>
    <sheetView zoomScale="85" zoomScaleNormal="85" workbookViewId="0">
      <selection activeCell="F3" sqref="F3"/>
    </sheetView>
  </sheetViews>
  <sheetFormatPr defaultRowHeight="16.5"/>
  <cols>
    <col min="1" max="1" width="14.375" customWidth="1"/>
    <col min="2" max="2" width="38.625" customWidth="1"/>
    <col min="3" max="3" width="7.625" style="1" customWidth="1"/>
    <col min="4" max="6" width="11.625" customWidth="1"/>
  </cols>
  <sheetData>
    <row r="1" spans="1:6" ht="50.1" customHeight="1">
      <c r="A1" s="66" t="s">
        <v>16</v>
      </c>
      <c r="B1" s="66"/>
      <c r="C1" s="66"/>
      <c r="D1" s="66"/>
      <c r="E1" s="66"/>
      <c r="F1" s="66"/>
    </row>
    <row r="2" spans="1:6" ht="30" customHeight="1">
      <c r="A2" s="20" t="s">
        <v>15</v>
      </c>
      <c r="B2" s="67" t="str">
        <f>제안서총괄표!C2</f>
        <v>장애인직업능력평가사 2급 자격검정 위탁 운영 용역 제안서 평가</v>
      </c>
      <c r="C2" s="67"/>
      <c r="D2" s="67"/>
      <c r="E2" s="67"/>
      <c r="F2" s="67"/>
    </row>
    <row r="3" spans="1:6" ht="30" customHeight="1">
      <c r="A3" s="10" t="s">
        <v>14</v>
      </c>
      <c r="B3" s="16">
        <v>46261</v>
      </c>
      <c r="C3" s="69" t="s">
        <v>12</v>
      </c>
      <c r="D3" s="70"/>
      <c r="E3" s="71"/>
      <c r="F3" s="33" t="s">
        <v>50</v>
      </c>
    </row>
    <row r="4" spans="1:6" ht="9.9499999999999993" customHeight="1">
      <c r="A4" s="5"/>
      <c r="B4" s="5"/>
      <c r="C4" s="6"/>
      <c r="D4" s="6"/>
      <c r="E4" s="6"/>
      <c r="F4" s="6"/>
    </row>
    <row r="5" spans="1:6" ht="30" customHeight="1">
      <c r="A5" s="17" t="s">
        <v>8</v>
      </c>
      <c r="B5" s="17" t="s">
        <v>9</v>
      </c>
      <c r="C5" s="26" t="s">
        <v>10</v>
      </c>
      <c r="D5" s="17" t="s">
        <v>41</v>
      </c>
      <c r="E5" s="17" t="s">
        <v>42</v>
      </c>
      <c r="F5" s="17" t="s">
        <v>43</v>
      </c>
    </row>
    <row r="6" spans="1:6" ht="54.95" customHeight="1">
      <c r="A6" s="31" t="s">
        <v>21</v>
      </c>
      <c r="B6" s="24" t="s">
        <v>23</v>
      </c>
      <c r="C6" s="26">
        <v>20</v>
      </c>
      <c r="D6" s="19">
        <v>11</v>
      </c>
      <c r="E6" s="19">
        <v>15</v>
      </c>
      <c r="F6" s="18">
        <v>18</v>
      </c>
    </row>
    <row r="7" spans="1:6" ht="63.75" customHeight="1">
      <c r="A7" s="31" t="s">
        <v>34</v>
      </c>
      <c r="B7" s="24" t="s">
        <v>27</v>
      </c>
      <c r="C7" s="26">
        <v>20</v>
      </c>
      <c r="D7" s="19">
        <v>8</v>
      </c>
      <c r="E7" s="19">
        <v>15</v>
      </c>
      <c r="F7" s="18">
        <v>18</v>
      </c>
    </row>
    <row r="8" spans="1:6" ht="46.5" customHeight="1">
      <c r="A8" s="48" t="s">
        <v>35</v>
      </c>
      <c r="B8" s="24" t="s">
        <v>28</v>
      </c>
      <c r="C8" s="26">
        <v>15</v>
      </c>
      <c r="D8" s="19">
        <v>13</v>
      </c>
      <c r="E8" s="19">
        <v>15</v>
      </c>
      <c r="F8" s="18">
        <v>15</v>
      </c>
    </row>
    <row r="9" spans="1:6" ht="54.95" customHeight="1">
      <c r="A9" s="31" t="s">
        <v>36</v>
      </c>
      <c r="B9" s="24" t="s">
        <v>29</v>
      </c>
      <c r="C9" s="26">
        <v>10</v>
      </c>
      <c r="D9" s="19">
        <v>8</v>
      </c>
      <c r="E9" s="19">
        <v>9</v>
      </c>
      <c r="F9" s="18">
        <v>9</v>
      </c>
    </row>
    <row r="10" spans="1:6" ht="54.95" customHeight="1">
      <c r="A10" s="31" t="s">
        <v>37</v>
      </c>
      <c r="B10" s="24" t="s">
        <v>24</v>
      </c>
      <c r="C10" s="26">
        <v>10</v>
      </c>
      <c r="D10" s="19">
        <v>8</v>
      </c>
      <c r="E10" s="19">
        <v>8</v>
      </c>
      <c r="F10" s="18">
        <v>8</v>
      </c>
    </row>
    <row r="11" spans="1:6" ht="54.95" customHeight="1">
      <c r="A11" s="31" t="s">
        <v>25</v>
      </c>
      <c r="B11" s="25" t="s">
        <v>30</v>
      </c>
      <c r="C11" s="26">
        <v>5</v>
      </c>
      <c r="D11" s="19">
        <v>3.5</v>
      </c>
      <c r="E11" s="19">
        <v>5</v>
      </c>
      <c r="F11" s="18">
        <v>4.75</v>
      </c>
    </row>
    <row r="12" spans="1:6" ht="35.1" customHeight="1">
      <c r="A12" s="68" t="s">
        <v>11</v>
      </c>
      <c r="B12" s="68"/>
      <c r="C12" s="26">
        <f>SUM(C6:C11)</f>
        <v>80</v>
      </c>
      <c r="D12" s="49">
        <f>SUM(D6:D11)</f>
        <v>51.5</v>
      </c>
      <c r="E12" s="49">
        <f t="shared" ref="E12:F12" si="0">SUM(E6:E11)</f>
        <v>67</v>
      </c>
      <c r="F12" s="49">
        <f t="shared" si="0"/>
        <v>72.75</v>
      </c>
    </row>
  </sheetData>
  <mergeCells count="4">
    <mergeCell ref="A12:B12"/>
    <mergeCell ref="A1:F1"/>
    <mergeCell ref="B2:F2"/>
    <mergeCell ref="C3:E3"/>
  </mergeCells>
  <phoneticPr fontId="1" type="noConversion"/>
  <pageMargins left="0.39370078740157483" right="0.39370078740157483" top="0.39370078740157483" bottom="0.39370078740157483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제안서총괄표</vt:lpstr>
      <vt:lpstr>제안서집계표(지앤디코리아)</vt:lpstr>
      <vt:lpstr>제안서집계표(트리피컨설팅)</vt:lpstr>
      <vt:lpstr>제안서집계표(플립온코리아)</vt:lpstr>
      <vt:lpstr>위원1</vt:lpstr>
      <vt:lpstr>위원2</vt:lpstr>
      <vt:lpstr>위원3</vt:lpstr>
      <vt:lpstr>위원4</vt:lpstr>
      <vt:lpstr>위원5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2021-05-18T02:28:23Z</cp:lastPrinted>
  <dcterms:created xsi:type="dcterms:W3CDTF">2012-04-25T23:48:05Z</dcterms:created>
  <dcterms:modified xsi:type="dcterms:W3CDTF">2026-08-31T09:00:10Z</dcterms:modified>
</cp:coreProperties>
</file>