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내 폴더\업무\HONG\2-2. 본부(2025_장애학생, 도구개발)\2. 도구 개발 등 연구\1. 그림직업흥미검사 개정\2. 온라인 접근성 향상 연구(3년차)\2. 계약\1. 제안서평가\송부용\"/>
    </mc:Choice>
  </mc:AlternateContent>
  <xr:revisionPtr revIDLastSave="0" documentId="8_{0BFBF45C-FE7E-4234-BCCD-34D1AB43F6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서 평가 총괄표" sheetId="13" r:id="rId1"/>
    <sheet name="제안서집계표(업체1)" sheetId="12" r:id="rId2"/>
    <sheet name="제안서집계표(업체2)" sheetId="30" r:id="rId3"/>
    <sheet name="위원1" sheetId="3" r:id="rId4"/>
    <sheet name="위원2" sheetId="31" r:id="rId5"/>
    <sheet name="위원3" sheetId="32" r:id="rId6"/>
    <sheet name="위원4" sheetId="33" r:id="rId7"/>
    <sheet name="위원5" sheetId="34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30" l="1"/>
  <c r="R9" i="30"/>
  <c r="R8" i="30"/>
  <c r="R7" i="30"/>
  <c r="R6" i="30"/>
  <c r="E12" i="34"/>
  <c r="M10" i="30" s="1"/>
  <c r="D12" i="34"/>
  <c r="M10" i="12" s="1"/>
  <c r="C12" i="34"/>
  <c r="E12" i="33"/>
  <c r="M9" i="30" s="1"/>
  <c r="D12" i="33"/>
  <c r="M9" i="12" s="1"/>
  <c r="C12" i="33"/>
  <c r="E12" i="32"/>
  <c r="M8" i="30" s="1"/>
  <c r="D12" i="32"/>
  <c r="M8" i="12" s="1"/>
  <c r="C12" i="32"/>
  <c r="E12" i="31"/>
  <c r="M7" i="30" s="1"/>
  <c r="D12" i="31"/>
  <c r="M7" i="12" s="1"/>
  <c r="C12" i="31"/>
  <c r="S10" i="30"/>
  <c r="Q10" i="30"/>
  <c r="P10" i="30"/>
  <c r="O10" i="30"/>
  <c r="N10" i="30"/>
  <c r="S9" i="30"/>
  <c r="Q9" i="30"/>
  <c r="P9" i="30"/>
  <c r="O9" i="30"/>
  <c r="N9" i="30"/>
  <c r="S8" i="30"/>
  <c r="Q8" i="30"/>
  <c r="P8" i="30"/>
  <c r="O8" i="30"/>
  <c r="N8" i="30"/>
  <c r="S7" i="30"/>
  <c r="Q7" i="30"/>
  <c r="P7" i="30"/>
  <c r="O7" i="30"/>
  <c r="N7" i="30"/>
  <c r="S6" i="30"/>
  <c r="Q6" i="30"/>
  <c r="P6" i="30"/>
  <c r="O6" i="30"/>
  <c r="N6" i="30"/>
  <c r="L10" i="30"/>
  <c r="L9" i="30"/>
  <c r="L8" i="30"/>
  <c r="L7" i="30"/>
  <c r="L6" i="30"/>
  <c r="S10" i="12"/>
  <c r="R10" i="12"/>
  <c r="Q10" i="12"/>
  <c r="P10" i="12"/>
  <c r="O10" i="12"/>
  <c r="N10" i="12"/>
  <c r="S9" i="12"/>
  <c r="R9" i="12"/>
  <c r="Q9" i="12"/>
  <c r="P9" i="12"/>
  <c r="O9" i="12"/>
  <c r="N9" i="12"/>
  <c r="S8" i="12"/>
  <c r="R8" i="12"/>
  <c r="Q8" i="12"/>
  <c r="P8" i="12"/>
  <c r="O8" i="12"/>
  <c r="N8" i="12"/>
  <c r="S7" i="12"/>
  <c r="R7" i="12"/>
  <c r="Q7" i="12"/>
  <c r="P7" i="12"/>
  <c r="O7" i="12"/>
  <c r="N7" i="12"/>
  <c r="L10" i="12"/>
  <c r="L9" i="12"/>
  <c r="L8" i="12"/>
  <c r="L7" i="12"/>
  <c r="L6" i="12"/>
  <c r="E12" i="3"/>
  <c r="M6" i="30" s="1"/>
  <c r="B6" i="13" l="1"/>
  <c r="B7" i="13"/>
  <c r="K10" i="30" l="1"/>
  <c r="K8" i="30"/>
  <c r="K7" i="30"/>
  <c r="E8" i="30" l="1"/>
  <c r="H6" i="30"/>
  <c r="I9" i="30"/>
  <c r="F7" i="30"/>
  <c r="D8" i="30"/>
  <c r="I8" i="30"/>
  <c r="D6" i="30"/>
  <c r="B7" i="30"/>
  <c r="B8" i="30"/>
  <c r="H9" i="30"/>
  <c r="E9" i="30"/>
  <c r="D7" i="30"/>
  <c r="E6" i="30"/>
  <c r="B6" i="30"/>
  <c r="B9" i="30"/>
  <c r="C10" i="30"/>
  <c r="F8" i="30"/>
  <c r="F6" i="30"/>
  <c r="D10" i="30"/>
  <c r="H10" i="30"/>
  <c r="I7" i="30"/>
  <c r="B10" i="30"/>
  <c r="F9" i="30"/>
  <c r="I10" i="30"/>
  <c r="E7" i="30"/>
  <c r="I6" i="30"/>
  <c r="C7" i="30"/>
  <c r="E10" i="30"/>
  <c r="F10" i="30"/>
  <c r="G9" i="30"/>
  <c r="C8" i="30"/>
  <c r="C9" i="30"/>
  <c r="C6" i="30"/>
  <c r="G7" i="30"/>
  <c r="G10" i="30"/>
  <c r="G8" i="30"/>
  <c r="H7" i="30"/>
  <c r="H8" i="30"/>
  <c r="D9" i="30"/>
  <c r="G6" i="30"/>
  <c r="G11" i="30" l="1"/>
  <c r="C12" i="30"/>
  <c r="F12" i="30"/>
  <c r="D11" i="30"/>
  <c r="G12" i="30"/>
  <c r="I11" i="30"/>
  <c r="H12" i="30"/>
  <c r="E11" i="30"/>
  <c r="F11" i="30"/>
  <c r="I12" i="30"/>
  <c r="E12" i="30"/>
  <c r="D12" i="30"/>
  <c r="C11" i="30"/>
  <c r="H11" i="30"/>
  <c r="D7" i="13" l="1"/>
  <c r="H7" i="13"/>
  <c r="F7" i="13"/>
  <c r="E7" i="13"/>
  <c r="C7" i="13"/>
  <c r="G7" i="13"/>
  <c r="I7" i="13"/>
  <c r="S6" i="12"/>
  <c r="R6" i="12"/>
  <c r="D12" i="3"/>
  <c r="C12" i="3"/>
  <c r="P6" i="12" l="1"/>
  <c r="Q6" i="12" l="1"/>
  <c r="O6" i="12"/>
  <c r="N6" i="12"/>
  <c r="M6" i="12" l="1"/>
  <c r="K10" i="12" l="1"/>
  <c r="K7" i="12"/>
  <c r="K9" i="12"/>
  <c r="K8" i="12"/>
  <c r="K6" i="12"/>
  <c r="C6" i="12" l="1"/>
  <c r="D10" i="12"/>
  <c r="F8" i="12"/>
  <c r="G10" i="12"/>
  <c r="I8" i="12"/>
  <c r="E6" i="12"/>
  <c r="E7" i="12"/>
  <c r="F9" i="12"/>
  <c r="H7" i="12"/>
  <c r="I9" i="12"/>
  <c r="D6" i="12"/>
  <c r="E8" i="12"/>
  <c r="F10" i="12"/>
  <c r="H8" i="12"/>
  <c r="I6" i="12"/>
  <c r="D7" i="12"/>
  <c r="G7" i="12"/>
  <c r="C9" i="12"/>
  <c r="D8" i="12"/>
  <c r="E10" i="12"/>
  <c r="G8" i="12"/>
  <c r="H10" i="12"/>
  <c r="G6" i="12"/>
  <c r="C8" i="12"/>
  <c r="D9" i="12"/>
  <c r="F7" i="12"/>
  <c r="G9" i="12"/>
  <c r="I7" i="12"/>
  <c r="F6" i="12"/>
  <c r="C7" i="12"/>
  <c r="I10" i="12"/>
  <c r="C10" i="12"/>
  <c r="E9" i="12"/>
  <c r="H9" i="12"/>
  <c r="H6" i="12"/>
  <c r="B9" i="12"/>
  <c r="B10" i="12"/>
  <c r="B7" i="12"/>
  <c r="B6" i="12"/>
  <c r="B8" i="12"/>
  <c r="C12" i="12" l="1"/>
  <c r="I6" i="13" s="1"/>
  <c r="C11" i="12"/>
  <c r="I11" i="12"/>
  <c r="I12" i="12"/>
  <c r="H6" i="13" s="1"/>
  <c r="H12" i="12"/>
  <c r="G6" i="13" s="1"/>
  <c r="H11" i="12"/>
  <c r="D12" i="12"/>
  <c r="C6" i="13" s="1"/>
  <c r="D11" i="12"/>
  <c r="G11" i="12"/>
  <c r="G12" i="12"/>
  <c r="F6" i="13" s="1"/>
  <c r="F11" i="12"/>
  <c r="F12" i="12"/>
  <c r="E6" i="13" s="1"/>
  <c r="E12" i="12"/>
  <c r="D6" i="13" s="1"/>
  <c r="E11" i="12"/>
</calcChain>
</file>

<file path=xl/sharedStrings.xml><?xml version="1.0" encoding="utf-8"?>
<sst xmlns="http://schemas.openxmlformats.org/spreadsheetml/2006/main" count="203" uniqueCount="56">
  <si>
    <t xml:space="preserve">  </t>
  </si>
  <si>
    <t>심사위원</t>
  </si>
  <si>
    <t>평가점수</t>
  </si>
  <si>
    <t>합계</t>
  </si>
  <si>
    <t>제안업체명</t>
    <phoneticPr fontId="1" type="noConversion"/>
  </si>
  <si>
    <t>제안서 평가 집계표</t>
    <phoneticPr fontId="1" type="noConversion"/>
  </si>
  <si>
    <t>획득
점수
순서</t>
    <phoneticPr fontId="1" type="noConversion"/>
  </si>
  <si>
    <t>순번</t>
  </si>
  <si>
    <t>제안업체</t>
    <phoneticPr fontId="1" type="noConversion"/>
  </si>
  <si>
    <t>제안서 평가 총괄표</t>
    <phoneticPr fontId="1" type="noConversion"/>
  </si>
  <si>
    <t>사업수행
계획</t>
    <phoneticPr fontId="1" type="noConversion"/>
  </si>
  <si>
    <t>인력, 조직 관리</t>
    <phoneticPr fontId="1" type="noConversion"/>
  </si>
  <si>
    <t>지식 및
기술능력</t>
    <phoneticPr fontId="1" type="noConversion"/>
  </si>
  <si>
    <t>지원 및
사후관리</t>
    <phoneticPr fontId="1" type="noConversion"/>
  </si>
  <si>
    <t>제안사의 역량</t>
    <phoneticPr fontId="1" type="noConversion"/>
  </si>
  <si>
    <t>사업수행 계획</t>
    <phoneticPr fontId="1" type="noConversion"/>
  </si>
  <si>
    <t>지식 및 기술능력</t>
    <phoneticPr fontId="1" type="noConversion"/>
  </si>
  <si>
    <t>지원 및 사후관리</t>
    <phoneticPr fontId="1" type="noConversion"/>
  </si>
  <si>
    <t>평가항목</t>
    <phoneticPr fontId="1" type="noConversion"/>
  </si>
  <si>
    <t>평가요소</t>
    <phoneticPr fontId="1" type="noConversion"/>
  </si>
  <si>
    <t>배점</t>
    <phoneticPr fontId="1" type="noConversion"/>
  </si>
  <si>
    <t>- 참여인력 구성의 적정성
- 조직관리 계획의 타당성
- 업무분장의 적정성</t>
    <phoneticPr fontId="1" type="noConversion"/>
  </si>
  <si>
    <t>- 지원 및 사후관리의 신뢰성
- 전문지식 및 경험의 공유 및 전수</t>
    <phoneticPr fontId="1" type="noConversion"/>
  </si>
  <si>
    <t>총평</t>
    <phoneticPr fontId="1" type="noConversion"/>
  </si>
  <si>
    <t>총계</t>
    <phoneticPr fontId="1" type="noConversion"/>
  </si>
  <si>
    <t>- 과업이해도: 필요성 및 기대효과
- 예상문제점 및 대응방안
- 과업수행 전략 및 기법
- 제안요청서와의 부합성</t>
    <phoneticPr fontId="1" type="noConversion"/>
  </si>
  <si>
    <t>- 사업수행관련 정보, 자료 확보
- 참여인력의 전문성 및 실무경험
- 관련 지식 및 기술보유
- 유사분야 연구용역 수행 노하우 등</t>
    <phoneticPr fontId="1" type="noConversion"/>
  </si>
  <si>
    <t>평가위원</t>
    <phoneticPr fontId="1" type="noConversion"/>
  </si>
  <si>
    <t>구분</t>
    <phoneticPr fontId="1" type="noConversion"/>
  </si>
  <si>
    <t>순위</t>
    <phoneticPr fontId="1" type="noConversion"/>
  </si>
  <si>
    <t>기술
평가
점수
(80점)</t>
    <phoneticPr fontId="1" type="noConversion"/>
  </si>
  <si>
    <t>총 계
(2~4순위)</t>
    <phoneticPr fontId="1" type="noConversion"/>
  </si>
  <si>
    <t>평 점
(총계÷3)</t>
    <phoneticPr fontId="1" type="noConversion"/>
  </si>
  <si>
    <t>※ 합계 점수에 따라 점수 순위 1위(최고점)와 5위(최저점)을 제외하고 2～4위 순위점수의 총계와 평점을 계산함</t>
    <phoneticPr fontId="1" type="noConversion"/>
  </si>
  <si>
    <t>평가일자</t>
    <phoneticPr fontId="1" type="noConversion"/>
  </si>
  <si>
    <t>업체1</t>
    <phoneticPr fontId="1" type="noConversion"/>
  </si>
  <si>
    <t>업체2</t>
    <phoneticPr fontId="1" type="noConversion"/>
  </si>
  <si>
    <t>사업명</t>
    <phoneticPr fontId="1" type="noConversion"/>
  </si>
  <si>
    <t>위원별 제안서 평가 집계표</t>
    <phoneticPr fontId="1" type="noConversion"/>
  </si>
  <si>
    <t>소소한 소통</t>
    <phoneticPr fontId="1" type="noConversion"/>
  </si>
  <si>
    <t>평가일자 : 2026.05.18.</t>
    <phoneticPr fontId="1" type="noConversion"/>
  </si>
  <si>
    <t>동남보건대학교 산학협력단</t>
    <phoneticPr fontId="1" type="noConversion"/>
  </si>
  <si>
    <t>발달장애인용 그림직업흥미검사 접근성 향상 연구 용역</t>
    <phoneticPr fontId="1" type="noConversion"/>
  </si>
  <si>
    <t>- 신뢰성, 공신력, 적합성 등
- 유사연구 수행경험 보유 등</t>
    <phoneticPr fontId="1" type="noConversion"/>
  </si>
  <si>
    <t>신용평가 등급</t>
    <phoneticPr fontId="1" type="noConversion"/>
  </si>
  <si>
    <t>- 경영상태(신용평가등급에 의한 평가)</t>
    <phoneticPr fontId="1" type="noConversion"/>
  </si>
  <si>
    <t>평가일자 : 2026. 5. 18.</t>
    <phoneticPr fontId="1" type="noConversion"/>
  </si>
  <si>
    <t xml:space="preserve"> * 제안사 A : 평가 문항에 대한 접근성 제안이 좋음. 다만 문항에 대한 이해도를 위해 음성 제시, 쉬운 문항 수정 반영에 있어 문항의 결과에 크게 영향을 미치지 않는 자체 기준이 필요함
 * 제안사 B: 사업에 대한 이해도가 높고 문항 및 결과 프로파일 접근에 대한 연구(안)이 기대됨. 다만 온라인 평가, 태블릿 구현 등  UI/UX 개발 관련하여 보안 및 개발 진행이 필요함</t>
    <phoneticPr fontId="1" type="noConversion"/>
  </si>
  <si>
    <t>* 제안사 A; 기능적 구현 강점, 발달장애인의 취업 및 훈련 경험 전문성 의문 
* 제안사 B: 검사의 이해도 높음. 다만, 검사 구현 및 유지 보수 의문</t>
    <phoneticPr fontId="1" type="noConversion"/>
  </si>
  <si>
    <t>* 제안사 A: 연구 방법과 전략의 보완 필요
* 제안사 B: 온라인 시스템 개발 인력 보강 필요&amp;전년도 연구 경력은 강점</t>
    <phoneticPr fontId="1" type="noConversion"/>
  </si>
  <si>
    <t>* 제안사 A: 전반적으로 과업이해도가 높으나 인력배분 및 문항 등 이해에 대한 시간이 많이 필요해 보임.
* 제안사 B: 문항 설계 등 과업의 연속성 및 과업전반에 따른 전문성, 사후관리에 대한 사업수행에 더 적합해보임</t>
    <phoneticPr fontId="1" type="noConversion"/>
  </si>
  <si>
    <t>위원1</t>
    <phoneticPr fontId="1" type="noConversion"/>
  </si>
  <si>
    <t>위원2</t>
    <phoneticPr fontId="1" type="noConversion"/>
  </si>
  <si>
    <t>위원3</t>
    <phoneticPr fontId="1" type="noConversion"/>
  </si>
  <si>
    <t>위원4</t>
    <phoneticPr fontId="1" type="noConversion"/>
  </si>
  <si>
    <t>위원5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</si>
</sst>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00_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sz val="25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4"/>
      <color theme="1"/>
      <name val="문체부 제목 돋음체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color theme="1"/>
      <name val="문체부 제목 돋음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7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0" borderId="7" xfId="0" quotePrefix="1" applyNumberFormat="1" applyFont="1" applyBorder="1" applyAlignment="1">
      <alignment horizontal="left" vertical="center" wrapText="1" indent="1"/>
    </xf>
    <xf numFmtId="0" fontId="10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177" fontId="20" fillId="0" borderId="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right" vertical="center"/>
    </xf>
    <xf numFmtId="0" fontId="19" fillId="4" borderId="7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="85" zoomScaleNormal="85" workbookViewId="0">
      <selection activeCell="D9" sqref="D9"/>
    </sheetView>
  </sheetViews>
  <sheetFormatPr defaultRowHeight="16.5"/>
  <cols>
    <col min="2" max="2" width="15" bestFit="1" customWidth="1"/>
    <col min="3" max="7" width="8.625" customWidth="1"/>
    <col min="8" max="8" width="8.125" customWidth="1"/>
  </cols>
  <sheetData>
    <row r="1" spans="1:9" s="4" customFormat="1" ht="80.099999999999994" customHeight="1">
      <c r="A1" s="42" t="s">
        <v>9</v>
      </c>
      <c r="B1" s="42"/>
      <c r="C1" s="42"/>
      <c r="D1" s="42"/>
      <c r="E1" s="42"/>
      <c r="F1" s="42"/>
      <c r="G1" s="42"/>
      <c r="H1" s="42"/>
      <c r="I1" s="42"/>
    </row>
    <row r="2" spans="1:9" ht="38.25" customHeight="1">
      <c r="A2" s="52" t="s">
        <v>37</v>
      </c>
      <c r="B2" s="52"/>
      <c r="C2" s="53" t="s">
        <v>42</v>
      </c>
      <c r="D2" s="54"/>
      <c r="E2" s="54"/>
      <c r="F2" s="54"/>
      <c r="G2" s="54"/>
      <c r="H2" s="54"/>
      <c r="I2" s="55"/>
    </row>
    <row r="3" spans="1:9" ht="30" customHeight="1">
      <c r="A3" s="9"/>
      <c r="B3" s="9"/>
      <c r="C3" s="9"/>
      <c r="D3" s="9"/>
      <c r="E3" s="9"/>
      <c r="F3" s="9"/>
      <c r="G3" s="9"/>
      <c r="H3" s="51" t="s">
        <v>46</v>
      </c>
      <c r="I3" s="51"/>
    </row>
    <row r="4" spans="1:9" ht="39.950000000000003" customHeight="1">
      <c r="A4" s="43" t="s">
        <v>7</v>
      </c>
      <c r="B4" s="49" t="s">
        <v>8</v>
      </c>
      <c r="C4" s="45" t="s">
        <v>2</v>
      </c>
      <c r="D4" s="46"/>
      <c r="E4" s="46"/>
      <c r="F4" s="46"/>
      <c r="G4" s="46"/>
      <c r="H4" s="46"/>
      <c r="I4" s="47" t="s">
        <v>30</v>
      </c>
    </row>
    <row r="5" spans="1:9" ht="80.099999999999994" customHeight="1">
      <c r="A5" s="44"/>
      <c r="B5" s="50"/>
      <c r="C5" s="41" t="s">
        <v>10</v>
      </c>
      <c r="D5" s="41" t="s">
        <v>12</v>
      </c>
      <c r="E5" s="41" t="s">
        <v>14</v>
      </c>
      <c r="F5" s="41" t="s">
        <v>11</v>
      </c>
      <c r="G5" s="41" t="s">
        <v>13</v>
      </c>
      <c r="H5" s="41" t="s">
        <v>44</v>
      </c>
      <c r="I5" s="48"/>
    </row>
    <row r="6" spans="1:9" ht="69.95" customHeight="1">
      <c r="A6" s="5">
        <v>1</v>
      </c>
      <c r="B6" s="5" t="str">
        <f>'제안서집계표(업체1)'!$C$2</f>
        <v>소소한 소통</v>
      </c>
      <c r="C6" s="10">
        <f>'제안서집계표(업체1)'!D12</f>
        <v>17</v>
      </c>
      <c r="D6" s="10">
        <f>'제안서집계표(업체1)'!E12</f>
        <v>17</v>
      </c>
      <c r="E6" s="10">
        <f>'제안서집계표(업체1)'!F12</f>
        <v>13</v>
      </c>
      <c r="F6" s="10">
        <f>'제안서집계표(업체1)'!G12</f>
        <v>7.333333333333333</v>
      </c>
      <c r="G6" s="10">
        <f>'제안서집계표(업체1)'!H12</f>
        <v>8</v>
      </c>
      <c r="H6" s="10">
        <f>'제안서집계표(업체1)'!I12</f>
        <v>4.75</v>
      </c>
      <c r="I6" s="18">
        <f>'제안서집계표(업체1)'!C12</f>
        <v>67.083333333333329</v>
      </c>
    </row>
    <row r="7" spans="1:9" ht="69.95" customHeight="1">
      <c r="A7" s="5">
        <v>2</v>
      </c>
      <c r="B7" s="5" t="str">
        <f>'제안서집계표(업체2)'!$C$2</f>
        <v>동남보건대학교 산학협력단</v>
      </c>
      <c r="C7" s="10">
        <f>'제안서집계표(업체2)'!D12</f>
        <v>17.666666666666668</v>
      </c>
      <c r="D7" s="10">
        <f>'제안서집계표(업체2)'!E12</f>
        <v>18.333333333333332</v>
      </c>
      <c r="E7" s="10">
        <f>'제안서집계표(업체2)'!F12</f>
        <v>14</v>
      </c>
      <c r="F7" s="10">
        <f>'제안서집계표(업체2)'!G12</f>
        <v>7.333333333333333</v>
      </c>
      <c r="G7" s="10">
        <f>'제안서집계표(업체2)'!H12</f>
        <v>8.6666666666666661</v>
      </c>
      <c r="H7" s="10">
        <f>'제안서집계표(업체2)'!I12</f>
        <v>5</v>
      </c>
      <c r="I7" s="18">
        <f>'제안서집계표(업체2)'!C12</f>
        <v>71</v>
      </c>
    </row>
    <row r="8" spans="1:9" ht="69.95" customHeight="1">
      <c r="A8" s="5">
        <v>3</v>
      </c>
      <c r="B8" s="23"/>
      <c r="C8" s="10"/>
      <c r="D8" s="10"/>
      <c r="E8" s="10"/>
      <c r="F8" s="10"/>
      <c r="G8" s="10"/>
      <c r="H8" s="10"/>
      <c r="I8" s="18"/>
    </row>
    <row r="9" spans="1:9" ht="69.95" customHeight="1">
      <c r="A9" s="5">
        <v>4</v>
      </c>
      <c r="B9" s="23"/>
      <c r="C9" s="10"/>
      <c r="D9" s="10"/>
      <c r="E9" s="10"/>
      <c r="F9" s="10"/>
      <c r="G9" s="10"/>
      <c r="H9" s="10"/>
      <c r="I9" s="18"/>
    </row>
    <row r="10" spans="1:9" ht="69.95" customHeight="1">
      <c r="A10" s="5">
        <v>5</v>
      </c>
      <c r="B10" s="5" t="s">
        <v>0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0</v>
      </c>
      <c r="H10" s="5" t="s">
        <v>0</v>
      </c>
      <c r="I10" s="6" t="s">
        <v>0</v>
      </c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</sheetData>
  <mergeCells count="8">
    <mergeCell ref="A1:I1"/>
    <mergeCell ref="A4:A5"/>
    <mergeCell ref="C4:H4"/>
    <mergeCell ref="I4:I5"/>
    <mergeCell ref="B4:B5"/>
    <mergeCell ref="H3:I3"/>
    <mergeCell ref="A2:B2"/>
    <mergeCell ref="C2:I2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3"/>
  <sheetViews>
    <sheetView zoomScale="85" zoomScaleNormal="85" workbookViewId="0">
      <selection activeCell="L10" sqref="L10"/>
    </sheetView>
  </sheetViews>
  <sheetFormatPr defaultRowHeight="16.5"/>
  <cols>
    <col min="4" max="8" width="8.625" customWidth="1"/>
    <col min="9" max="9" width="12.125" customWidth="1"/>
    <col min="11" max="19" width="9" customWidth="1"/>
  </cols>
  <sheetData>
    <row r="1" spans="1:19" s="3" customFormat="1" ht="65.099999999999994" customHeight="1">
      <c r="A1" s="42" t="s">
        <v>5</v>
      </c>
      <c r="B1" s="42"/>
      <c r="C1" s="42"/>
      <c r="D1" s="42"/>
      <c r="E1" s="42"/>
      <c r="F1" s="42"/>
      <c r="G1" s="42"/>
      <c r="H1" s="42"/>
      <c r="I1" s="42"/>
      <c r="J1" s="22"/>
    </row>
    <row r="2" spans="1:19" ht="39.950000000000003" customHeight="1">
      <c r="A2" s="56" t="s">
        <v>4</v>
      </c>
      <c r="B2" s="56"/>
      <c r="C2" s="59" t="s">
        <v>39</v>
      </c>
      <c r="D2" s="59"/>
      <c r="E2" s="59"/>
      <c r="F2" s="59"/>
      <c r="G2" s="59"/>
      <c r="H2" s="59"/>
      <c r="I2" s="59"/>
      <c r="J2" s="24"/>
    </row>
    <row r="3" spans="1:19" ht="30" customHeight="1">
      <c r="A3" s="9"/>
      <c r="B3" s="9"/>
      <c r="C3" s="9"/>
      <c r="D3" s="9"/>
      <c r="E3" s="9"/>
      <c r="F3" s="9"/>
      <c r="G3" s="19"/>
      <c r="H3" s="60" t="s">
        <v>40</v>
      </c>
      <c r="I3" s="60"/>
      <c r="J3" s="30"/>
    </row>
    <row r="4" spans="1:19" ht="39.950000000000003" customHeight="1">
      <c r="A4" s="57" t="s">
        <v>6</v>
      </c>
      <c r="B4" s="65" t="s">
        <v>1</v>
      </c>
      <c r="C4" s="66" t="s">
        <v>2</v>
      </c>
      <c r="D4" s="66"/>
      <c r="E4" s="66"/>
      <c r="F4" s="66"/>
      <c r="G4" s="66"/>
      <c r="H4" s="66"/>
      <c r="I4" s="66"/>
      <c r="J4" s="33"/>
    </row>
    <row r="5" spans="1:19" ht="69.95" customHeight="1">
      <c r="A5" s="58"/>
      <c r="B5" s="65"/>
      <c r="C5" s="40" t="s">
        <v>3</v>
      </c>
      <c r="D5" s="41" t="s">
        <v>10</v>
      </c>
      <c r="E5" s="41" t="s">
        <v>12</v>
      </c>
      <c r="F5" s="41" t="s">
        <v>14</v>
      </c>
      <c r="G5" s="41" t="s">
        <v>11</v>
      </c>
      <c r="H5" s="41" t="s">
        <v>13</v>
      </c>
      <c r="I5" s="41" t="s">
        <v>44</v>
      </c>
      <c r="J5" s="33"/>
      <c r="K5" s="17" t="s">
        <v>29</v>
      </c>
      <c r="L5" s="16" t="s">
        <v>28</v>
      </c>
      <c r="M5" s="17" t="s">
        <v>3</v>
      </c>
      <c r="N5" s="17" t="s">
        <v>10</v>
      </c>
      <c r="O5" s="17" t="s">
        <v>12</v>
      </c>
      <c r="P5" s="17" t="s">
        <v>14</v>
      </c>
      <c r="Q5" s="17" t="s">
        <v>11</v>
      </c>
      <c r="R5" s="17" t="s">
        <v>13</v>
      </c>
      <c r="S5" s="17" t="s">
        <v>44</v>
      </c>
    </row>
    <row r="6" spans="1:19" ht="50.1" customHeight="1">
      <c r="A6" s="11">
        <v>1</v>
      </c>
      <c r="B6" s="20" t="str">
        <f>VLOOKUP(A6,$K$6:$S$10,2,FALSE)</f>
        <v>위원2</v>
      </c>
      <c r="C6" s="34">
        <f>VLOOKUP(A6,$K$6:$S$10,3,FALSE)</f>
        <v>72.75</v>
      </c>
      <c r="D6" s="34">
        <f>VLOOKUP(A6,$K$6:$S$10,4,FALSE)</f>
        <v>18</v>
      </c>
      <c r="E6" s="34">
        <f>VLOOKUP(A6,$K$6:$S$10,5,FALSE)</f>
        <v>17</v>
      </c>
      <c r="F6" s="34">
        <f>VLOOKUP(A6,$K$6:$S$10,6,FALSE)</f>
        <v>14</v>
      </c>
      <c r="G6" s="34">
        <f>VLOOKUP(A6,$K$6:$S$10,7,FALSE)</f>
        <v>10</v>
      </c>
      <c r="H6" s="34">
        <f>VLOOKUP(A6,$K$6:$S$10,8,FALSE)</f>
        <v>9</v>
      </c>
      <c r="I6" s="34">
        <f>VLOOKUP(A6,$K$6:$S$10,9,FALSE)</f>
        <v>4.75</v>
      </c>
      <c r="J6" s="32"/>
      <c r="K6" s="16">
        <f>_xlfn.RANK.AVG(M6,$M$6:$M$10)</f>
        <v>4</v>
      </c>
      <c r="L6" s="16" t="str">
        <f>위원1!$E$3</f>
        <v>위원1</v>
      </c>
      <c r="M6" s="16">
        <f>위원1!$D$12</f>
        <v>64.75</v>
      </c>
      <c r="N6" s="16">
        <f>위원1!$D$6</f>
        <v>15</v>
      </c>
      <c r="O6" s="16">
        <f>위원1!$D$7</f>
        <v>17</v>
      </c>
      <c r="P6" s="16">
        <f>위원1!$D$8</f>
        <v>13</v>
      </c>
      <c r="Q6" s="16">
        <f>위원1!$D$9</f>
        <v>8</v>
      </c>
      <c r="R6" s="16">
        <f>위원1!D$10</f>
        <v>7</v>
      </c>
      <c r="S6" s="16">
        <f>위원1!$D$11</f>
        <v>4.75</v>
      </c>
    </row>
    <row r="7" spans="1:19" ht="50.1" customHeight="1">
      <c r="A7" s="12">
        <v>2</v>
      </c>
      <c r="B7" s="21" t="str">
        <f>VLOOKUP(A7,$K$6:$S$10,2,FALSE)</f>
        <v>위원3</v>
      </c>
      <c r="C7" s="17">
        <f>VLOOKUP(A7,$K$6:$S$10,3,FALSE)</f>
        <v>68.75</v>
      </c>
      <c r="D7" s="17">
        <f>VLOOKUP(A7,$K$6:$S$10,4,FALSE)</f>
        <v>18</v>
      </c>
      <c r="E7" s="17">
        <f>VLOOKUP(A7,$K$6:$S$10,5,FALSE)</f>
        <v>17</v>
      </c>
      <c r="F7" s="17">
        <f>VLOOKUP(A7,$K$6:$S$10,6,FALSE)</f>
        <v>13</v>
      </c>
      <c r="G7" s="17">
        <f>VLOOKUP(A7,$K$6:$S$10,7,FALSE)</f>
        <v>7</v>
      </c>
      <c r="H7" s="17">
        <f>VLOOKUP(A7,$K$6:$S$10,8,FALSE)</f>
        <v>9</v>
      </c>
      <c r="I7" s="17">
        <f>VLOOKUP(A7,$K$6:$S$10,9,FALSE)</f>
        <v>4.75</v>
      </c>
      <c r="J7" s="32"/>
      <c r="K7" s="16">
        <f t="shared" ref="K7:K10" si="0">_xlfn.RANK.AVG(M7,$M$6:$M$10)</f>
        <v>1</v>
      </c>
      <c r="L7" s="16" t="str">
        <f>위원2!$E$3</f>
        <v>위원2</v>
      </c>
      <c r="M7" s="16">
        <f>위원2!$D$12</f>
        <v>72.75</v>
      </c>
      <c r="N7" s="16">
        <f>위원2!$D$6</f>
        <v>18</v>
      </c>
      <c r="O7" s="16">
        <f>위원2!$D$7</f>
        <v>17</v>
      </c>
      <c r="P7" s="16">
        <f>위원2!$D$8</f>
        <v>14</v>
      </c>
      <c r="Q7" s="16">
        <f>위원2!$D$9</f>
        <v>10</v>
      </c>
      <c r="R7" s="16">
        <f>위원2!D$10</f>
        <v>9</v>
      </c>
      <c r="S7" s="16">
        <f>위원2!$D$11</f>
        <v>4.75</v>
      </c>
    </row>
    <row r="8" spans="1:19" ht="50.1" customHeight="1">
      <c r="A8" s="12">
        <v>3</v>
      </c>
      <c r="B8" s="21" t="str">
        <f>VLOOKUP(A8,$K$6:$S$10,2,FALSE)</f>
        <v>위원5</v>
      </c>
      <c r="C8" s="17">
        <f>VLOOKUP(A8,$K$6:$S$10,3,FALSE)</f>
        <v>67.75</v>
      </c>
      <c r="D8" s="17">
        <f>VLOOKUP(A8,$K$6:$S$10,4,FALSE)</f>
        <v>18</v>
      </c>
      <c r="E8" s="17">
        <f>VLOOKUP(A8,$K$6:$S$10,5,FALSE)</f>
        <v>17</v>
      </c>
      <c r="F8" s="17">
        <f>VLOOKUP(A8,$K$6:$S$10,6,FALSE)</f>
        <v>13</v>
      </c>
      <c r="G8" s="17">
        <f>VLOOKUP(A8,$K$6:$S$10,7,FALSE)</f>
        <v>7</v>
      </c>
      <c r="H8" s="17">
        <f>VLOOKUP(A8,$K$6:$S$10,8,FALSE)</f>
        <v>8</v>
      </c>
      <c r="I8" s="17">
        <f>VLOOKUP(A8,$K$6:$S$10,9,FALSE)</f>
        <v>4.75</v>
      </c>
      <c r="J8" s="32"/>
      <c r="K8" s="16">
        <f t="shared" si="0"/>
        <v>2</v>
      </c>
      <c r="L8" s="16" t="str">
        <f>위원3!$E$3</f>
        <v>위원3</v>
      </c>
      <c r="M8" s="16">
        <f>위원3!$D$12</f>
        <v>68.75</v>
      </c>
      <c r="N8" s="16">
        <f>위원3!$D$6</f>
        <v>18</v>
      </c>
      <c r="O8" s="16">
        <f>위원3!$D$7</f>
        <v>17</v>
      </c>
      <c r="P8" s="16">
        <f>위원3!$D$8</f>
        <v>13</v>
      </c>
      <c r="Q8" s="16">
        <f>위원3!$D$9</f>
        <v>7</v>
      </c>
      <c r="R8" s="16">
        <f>위원3!D$10</f>
        <v>9</v>
      </c>
      <c r="S8" s="16">
        <f>위원3!$D$11</f>
        <v>4.75</v>
      </c>
    </row>
    <row r="9" spans="1:19" ht="50.1" customHeight="1">
      <c r="A9" s="12">
        <v>4</v>
      </c>
      <c r="B9" s="21" t="str">
        <f>VLOOKUP(A9,$K$6:$S$10,2,FALSE)</f>
        <v>위원1</v>
      </c>
      <c r="C9" s="17">
        <f>VLOOKUP(A9,$K$6:$S$10,3,FALSE)</f>
        <v>64.75</v>
      </c>
      <c r="D9" s="17">
        <f>VLOOKUP(A9,$K$6:$S$10,4,FALSE)</f>
        <v>15</v>
      </c>
      <c r="E9" s="17">
        <f>VLOOKUP(A9,$K$6:$S$10,5,FALSE)</f>
        <v>17</v>
      </c>
      <c r="F9" s="17">
        <f>VLOOKUP(A9,$K$6:$S$10,6,FALSE)</f>
        <v>13</v>
      </c>
      <c r="G9" s="17">
        <f>VLOOKUP(A9,$K$6:$S$10,7,FALSE)</f>
        <v>8</v>
      </c>
      <c r="H9" s="17">
        <f>VLOOKUP(A9,$K$6:$S$10,8,FALSE)</f>
        <v>7</v>
      </c>
      <c r="I9" s="17">
        <f>VLOOKUP(A9,$K$6:$S$10,9,FALSE)</f>
        <v>4.75</v>
      </c>
      <c r="J9" s="32"/>
      <c r="K9" s="16">
        <f t="shared" si="0"/>
        <v>5</v>
      </c>
      <c r="L9" s="16" t="str">
        <f>위원4!$E$3</f>
        <v>위원4</v>
      </c>
      <c r="M9" s="16">
        <f>위원4!$D$12</f>
        <v>59.75</v>
      </c>
      <c r="N9" s="16">
        <f>위원4!$D$6</f>
        <v>11</v>
      </c>
      <c r="O9" s="16">
        <f>위원4!$D$7</f>
        <v>17</v>
      </c>
      <c r="P9" s="16">
        <f>위원4!$D$8</f>
        <v>14</v>
      </c>
      <c r="Q9" s="16">
        <f>위원4!$D$9</f>
        <v>7</v>
      </c>
      <c r="R9" s="16">
        <f>위원4!D$10</f>
        <v>6</v>
      </c>
      <c r="S9" s="16">
        <f>위원4!$D$11</f>
        <v>4.75</v>
      </c>
    </row>
    <row r="10" spans="1:19" ht="50.1" customHeight="1">
      <c r="A10" s="11">
        <v>5</v>
      </c>
      <c r="B10" s="20" t="str">
        <f>VLOOKUP(A10,$K$6:$S$10,2,FALSE)</f>
        <v>위원4</v>
      </c>
      <c r="C10" s="34">
        <f>VLOOKUP(A10,$K$6:$S$10,3,FALSE)</f>
        <v>59.75</v>
      </c>
      <c r="D10" s="34">
        <f>VLOOKUP(A10,$K$6:$S$10,4,FALSE)</f>
        <v>11</v>
      </c>
      <c r="E10" s="34">
        <f>VLOOKUP(A10,$K$6:$S$10,5,FALSE)</f>
        <v>17</v>
      </c>
      <c r="F10" s="34">
        <f>VLOOKUP(A10,$K$6:$S$10,6,FALSE)</f>
        <v>14</v>
      </c>
      <c r="G10" s="34">
        <f>VLOOKUP(A10,$K$6:$S$10,7,FALSE)</f>
        <v>7</v>
      </c>
      <c r="H10" s="34">
        <f>VLOOKUP(A10,$K$6:$S$10,8,FALSE)</f>
        <v>6</v>
      </c>
      <c r="I10" s="34">
        <f>VLOOKUP(A10,$K$6:$S$10,9,FALSE)</f>
        <v>4.75</v>
      </c>
      <c r="J10" s="32"/>
      <c r="K10" s="16">
        <f t="shared" si="0"/>
        <v>3</v>
      </c>
      <c r="L10" s="16" t="str">
        <f>위원5!$E$3</f>
        <v>위원5</v>
      </c>
      <c r="M10" s="16">
        <f>위원5!$D$12</f>
        <v>67.75</v>
      </c>
      <c r="N10" s="16">
        <f>위원5!$D$6</f>
        <v>18</v>
      </c>
      <c r="O10" s="16">
        <f>위원5!$D$7</f>
        <v>17</v>
      </c>
      <c r="P10" s="16">
        <f>위원5!$D$8</f>
        <v>13</v>
      </c>
      <c r="Q10" s="16">
        <f>위원5!$D$9</f>
        <v>7</v>
      </c>
      <c r="R10" s="16">
        <f>위원5!D$10</f>
        <v>8</v>
      </c>
      <c r="S10" s="16">
        <f>위원5!$D$11</f>
        <v>4.75</v>
      </c>
    </row>
    <row r="11" spans="1:19" ht="50.1" customHeight="1">
      <c r="A11" s="63" t="s">
        <v>31</v>
      </c>
      <c r="B11" s="64"/>
      <c r="C11" s="35">
        <f>SUM(C7:C9)</f>
        <v>201.25</v>
      </c>
      <c r="D11" s="35">
        <f t="shared" ref="D11:I11" si="1">SUM(D7:D9)</f>
        <v>51</v>
      </c>
      <c r="E11" s="35">
        <f t="shared" si="1"/>
        <v>51</v>
      </c>
      <c r="F11" s="35">
        <f t="shared" si="1"/>
        <v>39</v>
      </c>
      <c r="G11" s="35">
        <f t="shared" si="1"/>
        <v>22</v>
      </c>
      <c r="H11" s="35">
        <f t="shared" si="1"/>
        <v>24</v>
      </c>
      <c r="I11" s="35">
        <f t="shared" si="1"/>
        <v>14.25</v>
      </c>
      <c r="J11" s="31"/>
    </row>
    <row r="12" spans="1:19" ht="50.1" customHeight="1">
      <c r="A12" s="63" t="s">
        <v>32</v>
      </c>
      <c r="B12" s="64"/>
      <c r="C12" s="36">
        <f>AVERAGE(C7:C9)</f>
        <v>67.083333333333329</v>
      </c>
      <c r="D12" s="36">
        <f t="shared" ref="D12:I12" si="2">AVERAGE(D7:D9)</f>
        <v>17</v>
      </c>
      <c r="E12" s="36">
        <f t="shared" si="2"/>
        <v>17</v>
      </c>
      <c r="F12" s="36">
        <f t="shared" si="2"/>
        <v>13</v>
      </c>
      <c r="G12" s="36">
        <f t="shared" si="2"/>
        <v>7.333333333333333</v>
      </c>
      <c r="H12" s="36">
        <f t="shared" si="2"/>
        <v>8</v>
      </c>
      <c r="I12" s="36">
        <f t="shared" si="2"/>
        <v>4.75</v>
      </c>
      <c r="J12" s="31"/>
    </row>
    <row r="13" spans="1:19" ht="39.950000000000003" customHeight="1">
      <c r="A13" s="61" t="s">
        <v>33</v>
      </c>
      <c r="B13" s="61"/>
      <c r="C13" s="62"/>
      <c r="D13" s="62"/>
      <c r="E13" s="62"/>
      <c r="F13" s="62"/>
      <c r="G13" s="62"/>
      <c r="H13" s="62"/>
      <c r="I13" s="62"/>
    </row>
  </sheetData>
  <mergeCells count="10">
    <mergeCell ref="A13:I13"/>
    <mergeCell ref="A12:B12"/>
    <mergeCell ref="B4:B5"/>
    <mergeCell ref="A11:B11"/>
    <mergeCell ref="C4:I4"/>
    <mergeCell ref="A2:B2"/>
    <mergeCell ref="A4:A5"/>
    <mergeCell ref="A1:I1"/>
    <mergeCell ref="C2:I2"/>
    <mergeCell ref="H3:I3"/>
  </mergeCells>
  <phoneticPr fontId="1" type="noConversion"/>
  <pageMargins left="0.7" right="0.7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3"/>
  <sheetViews>
    <sheetView zoomScale="85" zoomScaleNormal="85" workbookViewId="0">
      <selection activeCell="K6" sqref="K6"/>
    </sheetView>
  </sheetViews>
  <sheetFormatPr defaultRowHeight="16.5"/>
  <cols>
    <col min="4" max="8" width="8.625" customWidth="1"/>
    <col min="9" max="9" width="12" customWidth="1"/>
    <col min="11" max="20" width="9" customWidth="1"/>
  </cols>
  <sheetData>
    <row r="1" spans="1:19" s="3" customFormat="1" ht="65.099999999999994" customHeight="1">
      <c r="A1" s="42" t="s">
        <v>5</v>
      </c>
      <c r="B1" s="42"/>
      <c r="C1" s="42"/>
      <c r="D1" s="42"/>
      <c r="E1" s="42"/>
      <c r="F1" s="42"/>
      <c r="G1" s="42"/>
      <c r="H1" s="42"/>
      <c r="I1" s="42"/>
      <c r="J1" s="22"/>
    </row>
    <row r="2" spans="1:19" ht="39.950000000000003" customHeight="1">
      <c r="A2" s="56" t="s">
        <v>4</v>
      </c>
      <c r="B2" s="56"/>
      <c r="C2" s="59" t="s">
        <v>41</v>
      </c>
      <c r="D2" s="59"/>
      <c r="E2" s="59"/>
      <c r="F2" s="59"/>
      <c r="G2" s="59"/>
      <c r="H2" s="59"/>
      <c r="I2" s="59"/>
      <c r="J2" s="24"/>
    </row>
    <row r="3" spans="1:19" ht="30" customHeight="1">
      <c r="A3" s="9"/>
      <c r="B3" s="9"/>
      <c r="C3" s="9"/>
      <c r="D3" s="9"/>
      <c r="E3" s="9"/>
      <c r="F3" s="9"/>
      <c r="G3" s="19"/>
      <c r="H3" s="60" t="s">
        <v>40</v>
      </c>
      <c r="I3" s="60"/>
      <c r="J3" s="30"/>
    </row>
    <row r="4" spans="1:19" ht="39.950000000000003" customHeight="1">
      <c r="A4" s="57" t="s">
        <v>6</v>
      </c>
      <c r="B4" s="65" t="s">
        <v>1</v>
      </c>
      <c r="C4" s="66" t="s">
        <v>2</v>
      </c>
      <c r="D4" s="66"/>
      <c r="E4" s="66"/>
      <c r="F4" s="66"/>
      <c r="G4" s="66"/>
      <c r="H4" s="66"/>
      <c r="I4" s="66"/>
      <c r="J4" s="33"/>
    </row>
    <row r="5" spans="1:19" ht="69.95" customHeight="1">
      <c r="A5" s="58"/>
      <c r="B5" s="65"/>
      <c r="C5" s="41" t="s">
        <v>3</v>
      </c>
      <c r="D5" s="41" t="s">
        <v>10</v>
      </c>
      <c r="E5" s="41" t="s">
        <v>12</v>
      </c>
      <c r="F5" s="41" t="s">
        <v>14</v>
      </c>
      <c r="G5" s="41" t="s">
        <v>11</v>
      </c>
      <c r="H5" s="41" t="s">
        <v>13</v>
      </c>
      <c r="I5" s="41" t="s">
        <v>44</v>
      </c>
      <c r="J5" s="33"/>
      <c r="K5" s="17" t="s">
        <v>29</v>
      </c>
      <c r="L5" s="16" t="s">
        <v>28</v>
      </c>
      <c r="M5" s="17" t="s">
        <v>3</v>
      </c>
      <c r="N5" s="17" t="s">
        <v>10</v>
      </c>
      <c r="O5" s="17" t="s">
        <v>12</v>
      </c>
      <c r="P5" s="17" t="s">
        <v>14</v>
      </c>
      <c r="Q5" s="17" t="s">
        <v>11</v>
      </c>
      <c r="R5" s="17" t="s">
        <v>13</v>
      </c>
      <c r="S5" s="17" t="s">
        <v>44</v>
      </c>
    </row>
    <row r="6" spans="1:19" ht="50.1" customHeight="1">
      <c r="A6" s="11">
        <v>1</v>
      </c>
      <c r="B6" s="20" t="str">
        <f>VLOOKUP(A6,$K$6:$S$10,2,FALSE)</f>
        <v>위원5</v>
      </c>
      <c r="C6" s="34">
        <f>VLOOKUP(A6,$K$6:$S$10,3,FALSE)</f>
        <v>78</v>
      </c>
      <c r="D6" s="34">
        <f>VLOOKUP(A6,$K$6:$S$10,4,FALSE)</f>
        <v>19</v>
      </c>
      <c r="E6" s="34">
        <f>VLOOKUP(A6,$K$6:$S$10,5,FALSE)</f>
        <v>20</v>
      </c>
      <c r="F6" s="34">
        <f>VLOOKUP(A6,$K$6:$S$10,6,FALSE)</f>
        <v>15</v>
      </c>
      <c r="G6" s="34">
        <f>VLOOKUP(A6,$K$6:$S$10,7,FALSE)</f>
        <v>9</v>
      </c>
      <c r="H6" s="34">
        <f>VLOOKUP(A6,$K$6:$S$10,8,FALSE)</f>
        <v>10</v>
      </c>
      <c r="I6" s="34">
        <f>VLOOKUP(A6,$K$6:$S$10,9,FALSE)</f>
        <v>5</v>
      </c>
      <c r="J6" s="32"/>
      <c r="K6" s="16">
        <v>4</v>
      </c>
      <c r="L6" s="16" t="str">
        <f>위원1!$E$3</f>
        <v>위원1</v>
      </c>
      <c r="M6" s="16">
        <f>위원1!$E$12</f>
        <v>70</v>
      </c>
      <c r="N6" s="16">
        <f>위원1!$E$6</f>
        <v>17</v>
      </c>
      <c r="O6" s="16">
        <f>위원1!$E$7</f>
        <v>17</v>
      </c>
      <c r="P6" s="16">
        <f>위원1!$E$8</f>
        <v>14</v>
      </c>
      <c r="Q6" s="16">
        <f>위원1!$E$9</f>
        <v>8</v>
      </c>
      <c r="R6" s="16">
        <f>위원1!$E$10</f>
        <v>9</v>
      </c>
      <c r="S6" s="16">
        <f>위원1!$E$11</f>
        <v>5</v>
      </c>
    </row>
    <row r="7" spans="1:19" ht="50.1" customHeight="1">
      <c r="A7" s="12">
        <v>2</v>
      </c>
      <c r="B7" s="21" t="str">
        <f>VLOOKUP(A7,$K$6:$S$10,2,FALSE)</f>
        <v>위원2</v>
      </c>
      <c r="C7" s="17">
        <f>VLOOKUP(A7,$K$6:$S$10,3,FALSE)</f>
        <v>73</v>
      </c>
      <c r="D7" s="17">
        <f>VLOOKUP(A7,$K$6:$S$10,4,FALSE)</f>
        <v>20</v>
      </c>
      <c r="E7" s="17">
        <f>VLOOKUP(A7,$K$6:$S$10,5,FALSE)</f>
        <v>19</v>
      </c>
      <c r="F7" s="17">
        <f>VLOOKUP(A7,$K$6:$S$10,6,FALSE)</f>
        <v>14</v>
      </c>
      <c r="G7" s="17">
        <f>VLOOKUP(A7,$K$6:$S$10,7,FALSE)</f>
        <v>7</v>
      </c>
      <c r="H7" s="17">
        <f>VLOOKUP(A7,$K$6:$S$10,8,FALSE)</f>
        <v>8</v>
      </c>
      <c r="I7" s="17">
        <f>VLOOKUP(A7,$K$6:$S$10,9,FALSE)</f>
        <v>5</v>
      </c>
      <c r="J7" s="32"/>
      <c r="K7" s="16">
        <f>_xlfn.RANK.AVG(M7,$M$6:$M$10)</f>
        <v>2</v>
      </c>
      <c r="L7" s="16" t="str">
        <f>위원2!$E$3</f>
        <v>위원2</v>
      </c>
      <c r="M7" s="16">
        <f>위원2!$E$12</f>
        <v>73</v>
      </c>
      <c r="N7" s="16">
        <f>위원2!$E$6</f>
        <v>20</v>
      </c>
      <c r="O7" s="16">
        <f>위원2!$E$7</f>
        <v>19</v>
      </c>
      <c r="P7" s="16">
        <f>위원2!$E$8</f>
        <v>14</v>
      </c>
      <c r="Q7" s="16">
        <f>위원2!$E$9</f>
        <v>7</v>
      </c>
      <c r="R7" s="16">
        <f>위원2!$E$10</f>
        <v>8</v>
      </c>
      <c r="S7" s="16">
        <f>위원2!$E$11</f>
        <v>5</v>
      </c>
    </row>
    <row r="8" spans="1:19" ht="50.1" customHeight="1">
      <c r="A8" s="12">
        <v>3</v>
      </c>
      <c r="B8" s="21" t="str">
        <f>VLOOKUP(A8,$K$6:$S$10,2,FALSE)</f>
        <v>위원4</v>
      </c>
      <c r="C8" s="17">
        <f>VLOOKUP(A8,$K$6:$S$10,3,FALSE)</f>
        <v>70</v>
      </c>
      <c r="D8" s="17">
        <f>VLOOKUP(A8,$K$6:$S$10,4,FALSE)</f>
        <v>16</v>
      </c>
      <c r="E8" s="17">
        <f>VLOOKUP(A8,$K$6:$S$10,5,FALSE)</f>
        <v>19</v>
      </c>
      <c r="F8" s="17">
        <f>VLOOKUP(A8,$K$6:$S$10,6,FALSE)</f>
        <v>14</v>
      </c>
      <c r="G8" s="17">
        <f>VLOOKUP(A8,$K$6:$S$10,7,FALSE)</f>
        <v>7</v>
      </c>
      <c r="H8" s="17">
        <f>VLOOKUP(A8,$K$6:$S$10,8,FALSE)</f>
        <v>9</v>
      </c>
      <c r="I8" s="17">
        <f>VLOOKUP(A8,$K$6:$S$10,9,FALSE)</f>
        <v>5</v>
      </c>
      <c r="J8" s="32"/>
      <c r="K8" s="16">
        <f>_xlfn.RANK.AVG(M8,$M$6:$M$10)</f>
        <v>5</v>
      </c>
      <c r="L8" s="16" t="str">
        <f>위원3!$E$3</f>
        <v>위원3</v>
      </c>
      <c r="M8" s="16">
        <f>위원3!$E$12</f>
        <v>68</v>
      </c>
      <c r="N8" s="16">
        <f>위원3!$E$6</f>
        <v>19</v>
      </c>
      <c r="O8" s="16">
        <f>위원3!$E$7</f>
        <v>15</v>
      </c>
      <c r="P8" s="16">
        <f>위원3!$E$8</f>
        <v>14</v>
      </c>
      <c r="Q8" s="16">
        <f>위원3!$E$9</f>
        <v>6</v>
      </c>
      <c r="R8" s="16">
        <f>위원3!$E$10</f>
        <v>9</v>
      </c>
      <c r="S8" s="16">
        <f>위원3!$E$11</f>
        <v>5</v>
      </c>
    </row>
    <row r="9" spans="1:19" ht="50.1" customHeight="1">
      <c r="A9" s="12">
        <v>4</v>
      </c>
      <c r="B9" s="21" t="str">
        <f>VLOOKUP(A9,$K$6:$S$10,2,FALSE)</f>
        <v>위원1</v>
      </c>
      <c r="C9" s="17">
        <f>VLOOKUP(A9,$K$6:$S$10,3,FALSE)</f>
        <v>70</v>
      </c>
      <c r="D9" s="17">
        <f>VLOOKUP(A9,$K$6:$S$10,4,FALSE)</f>
        <v>17</v>
      </c>
      <c r="E9" s="17">
        <f>VLOOKUP(A9,$K$6:$S$10,5,FALSE)</f>
        <v>17</v>
      </c>
      <c r="F9" s="17">
        <f>VLOOKUP(A9,$K$6:$S$10,6,FALSE)</f>
        <v>14</v>
      </c>
      <c r="G9" s="17">
        <f>VLOOKUP(A9,$K$6:$S$10,7,FALSE)</f>
        <v>8</v>
      </c>
      <c r="H9" s="17">
        <f>VLOOKUP(A9,$K$6:$S$10,8,FALSE)</f>
        <v>9</v>
      </c>
      <c r="I9" s="17">
        <f>VLOOKUP(A9,$K$6:$S$10,9,FALSE)</f>
        <v>5</v>
      </c>
      <c r="J9" s="32"/>
      <c r="K9" s="16">
        <v>3</v>
      </c>
      <c r="L9" s="16" t="str">
        <f>위원4!$E$3</f>
        <v>위원4</v>
      </c>
      <c r="M9" s="16">
        <f>위원4!$E$12</f>
        <v>70</v>
      </c>
      <c r="N9" s="16">
        <f>위원4!$E$6</f>
        <v>16</v>
      </c>
      <c r="O9" s="16">
        <f>위원4!$E$7</f>
        <v>19</v>
      </c>
      <c r="P9" s="16">
        <f>위원4!$E$8</f>
        <v>14</v>
      </c>
      <c r="Q9" s="16">
        <f>위원4!$E$9</f>
        <v>7</v>
      </c>
      <c r="R9" s="16">
        <f>위원4!$E$10</f>
        <v>9</v>
      </c>
      <c r="S9" s="16">
        <f>위원4!$E$11</f>
        <v>5</v>
      </c>
    </row>
    <row r="10" spans="1:19" ht="50.1" customHeight="1">
      <c r="A10" s="11">
        <v>5</v>
      </c>
      <c r="B10" s="20" t="str">
        <f>VLOOKUP(A10,$K$6:$S$10,2,FALSE)</f>
        <v>위원3</v>
      </c>
      <c r="C10" s="34">
        <f>VLOOKUP(A10,$K$6:$S$10,3,FALSE)</f>
        <v>68</v>
      </c>
      <c r="D10" s="34">
        <f>VLOOKUP(A10,$K$6:$S$10,4,FALSE)</f>
        <v>19</v>
      </c>
      <c r="E10" s="34">
        <f>VLOOKUP(A10,$K$6:$S$10,5,FALSE)</f>
        <v>15</v>
      </c>
      <c r="F10" s="34">
        <f>VLOOKUP(A10,$K$6:$S$10,6,FALSE)</f>
        <v>14</v>
      </c>
      <c r="G10" s="34">
        <f>VLOOKUP(A10,$K$6:$S$10,7,FALSE)</f>
        <v>6</v>
      </c>
      <c r="H10" s="34">
        <f>VLOOKUP(A10,$K$6:$S$10,8,FALSE)</f>
        <v>9</v>
      </c>
      <c r="I10" s="34">
        <f>VLOOKUP(A10,$K$6:$S$10,9,FALSE)</f>
        <v>5</v>
      </c>
      <c r="J10" s="32"/>
      <c r="K10" s="16">
        <f>_xlfn.RANK.AVG(M10,$M$6:$M$10)</f>
        <v>1</v>
      </c>
      <c r="L10" s="16" t="str">
        <f>위원5!$E$3</f>
        <v>위원5</v>
      </c>
      <c r="M10" s="16">
        <f>위원5!$E$12</f>
        <v>78</v>
      </c>
      <c r="N10" s="16">
        <f>위원5!$E$6</f>
        <v>19</v>
      </c>
      <c r="O10" s="16">
        <f>위원5!$E$7</f>
        <v>20</v>
      </c>
      <c r="P10" s="16">
        <f>위원5!$E$8</f>
        <v>15</v>
      </c>
      <c r="Q10" s="16">
        <f>위원5!$E$9</f>
        <v>9</v>
      </c>
      <c r="R10" s="16">
        <f>위원5!$E$10</f>
        <v>10</v>
      </c>
      <c r="S10" s="16">
        <f>위원5!$E$11</f>
        <v>5</v>
      </c>
    </row>
    <row r="11" spans="1:19" ht="50.1" customHeight="1">
      <c r="A11" s="63" t="s">
        <v>31</v>
      </c>
      <c r="B11" s="64"/>
      <c r="C11" s="35">
        <f>SUM(C7:C9)</f>
        <v>213</v>
      </c>
      <c r="D11" s="35">
        <f t="shared" ref="D11:I11" si="0">SUM(D7:D9)</f>
        <v>53</v>
      </c>
      <c r="E11" s="35">
        <f t="shared" si="0"/>
        <v>55</v>
      </c>
      <c r="F11" s="35">
        <f t="shared" si="0"/>
        <v>42</v>
      </c>
      <c r="G11" s="35">
        <f t="shared" si="0"/>
        <v>22</v>
      </c>
      <c r="H11" s="35">
        <f t="shared" si="0"/>
        <v>26</v>
      </c>
      <c r="I11" s="35">
        <f t="shared" si="0"/>
        <v>15</v>
      </c>
      <c r="J11" s="31"/>
    </row>
    <row r="12" spans="1:19" ht="50.1" customHeight="1">
      <c r="A12" s="63" t="s">
        <v>32</v>
      </c>
      <c r="B12" s="64"/>
      <c r="C12" s="36">
        <f>AVERAGE(C7:C9)</f>
        <v>71</v>
      </c>
      <c r="D12" s="36">
        <f t="shared" ref="D12:I12" si="1">AVERAGE(D7:D9)</f>
        <v>17.666666666666668</v>
      </c>
      <c r="E12" s="36">
        <f t="shared" si="1"/>
        <v>18.333333333333332</v>
      </c>
      <c r="F12" s="36">
        <f t="shared" si="1"/>
        <v>14</v>
      </c>
      <c r="G12" s="36">
        <f t="shared" si="1"/>
        <v>7.333333333333333</v>
      </c>
      <c r="H12" s="36">
        <f t="shared" si="1"/>
        <v>8.6666666666666661</v>
      </c>
      <c r="I12" s="36">
        <f t="shared" si="1"/>
        <v>5</v>
      </c>
      <c r="J12" s="31"/>
    </row>
    <row r="13" spans="1:19" ht="39.950000000000003" customHeight="1">
      <c r="A13" s="61" t="s">
        <v>33</v>
      </c>
      <c r="B13" s="61"/>
      <c r="C13" s="62"/>
      <c r="D13" s="62"/>
      <c r="E13" s="62"/>
      <c r="F13" s="62"/>
      <c r="G13" s="62"/>
      <c r="H13" s="62"/>
      <c r="I13" s="62"/>
    </row>
  </sheetData>
  <mergeCells count="10">
    <mergeCell ref="A11:B11"/>
    <mergeCell ref="A12:B12"/>
    <mergeCell ref="A13:I13"/>
    <mergeCell ref="A1:I1"/>
    <mergeCell ref="A2:B2"/>
    <mergeCell ref="C2:I2"/>
    <mergeCell ref="H3:I3"/>
    <mergeCell ref="A4:A5"/>
    <mergeCell ref="B4:B5"/>
    <mergeCell ref="C4:I4"/>
  </mergeCells>
  <phoneticPr fontId="1" type="noConversion"/>
  <pageMargins left="0.7" right="0.7" top="0.75" bottom="0.75" header="0.3" footer="0.3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13"/>
  <sheetViews>
    <sheetView zoomScale="70" zoomScaleNormal="70" workbookViewId="0">
      <selection activeCell="E4" sqref="E4"/>
    </sheetView>
  </sheetViews>
  <sheetFormatPr defaultRowHeight="16.5"/>
  <cols>
    <col min="1" max="1" width="15.625" customWidth="1"/>
    <col min="2" max="2" width="40.625" customWidth="1"/>
    <col min="3" max="3" width="10.625" style="1" customWidth="1"/>
    <col min="4" max="5" width="10.625" customWidth="1"/>
  </cols>
  <sheetData>
    <row r="1" spans="1:5" ht="69.95" customHeight="1">
      <c r="A1" s="70" t="s">
        <v>38</v>
      </c>
      <c r="B1" s="70"/>
      <c r="C1" s="70"/>
      <c r="D1" s="70"/>
      <c r="E1" s="70"/>
    </row>
    <row r="2" spans="1:5" ht="30" customHeight="1">
      <c r="A2" s="29" t="s">
        <v>37</v>
      </c>
      <c r="B2" s="71" t="s">
        <v>42</v>
      </c>
      <c r="C2" s="71"/>
      <c r="D2" s="71"/>
      <c r="E2" s="71"/>
    </row>
    <row r="3" spans="1:5" ht="30" customHeight="1">
      <c r="A3" s="13" t="s">
        <v>34</v>
      </c>
      <c r="B3" s="38">
        <v>46160</v>
      </c>
      <c r="C3" s="69" t="s">
        <v>27</v>
      </c>
      <c r="D3" s="69"/>
      <c r="E3" s="39" t="s">
        <v>51</v>
      </c>
    </row>
    <row r="4" spans="1:5" ht="20.100000000000001" customHeight="1">
      <c r="A4" s="7"/>
      <c r="B4" s="7"/>
      <c r="C4" s="8"/>
      <c r="D4" s="8"/>
      <c r="E4" s="8"/>
    </row>
    <row r="5" spans="1:5" ht="30" customHeight="1">
      <c r="A5" s="26" t="s">
        <v>18</v>
      </c>
      <c r="B5" s="26" t="s">
        <v>19</v>
      </c>
      <c r="C5" s="26" t="s">
        <v>20</v>
      </c>
      <c r="D5" s="26" t="s">
        <v>35</v>
      </c>
      <c r="E5" s="26" t="s">
        <v>36</v>
      </c>
    </row>
    <row r="6" spans="1:5" ht="69.95" customHeight="1">
      <c r="A6" s="25" t="s">
        <v>15</v>
      </c>
      <c r="B6" s="14" t="s">
        <v>25</v>
      </c>
      <c r="C6" s="27">
        <v>20</v>
      </c>
      <c r="D6" s="28">
        <v>15</v>
      </c>
      <c r="E6" s="27">
        <v>17</v>
      </c>
    </row>
    <row r="7" spans="1:5" ht="69.95" customHeight="1">
      <c r="A7" s="37" t="s">
        <v>16</v>
      </c>
      <c r="B7" s="14" t="s">
        <v>26</v>
      </c>
      <c r="C7" s="27">
        <v>20</v>
      </c>
      <c r="D7" s="28">
        <v>17</v>
      </c>
      <c r="E7" s="27">
        <v>17</v>
      </c>
    </row>
    <row r="8" spans="1:5" ht="69.95" customHeight="1">
      <c r="A8" s="37" t="s">
        <v>14</v>
      </c>
      <c r="B8" s="14" t="s">
        <v>43</v>
      </c>
      <c r="C8" s="27">
        <v>15</v>
      </c>
      <c r="D8" s="28">
        <v>13</v>
      </c>
      <c r="E8" s="27">
        <v>14</v>
      </c>
    </row>
    <row r="9" spans="1:5" ht="69.95" customHeight="1">
      <c r="A9" s="37" t="s">
        <v>11</v>
      </c>
      <c r="B9" s="14" t="s">
        <v>21</v>
      </c>
      <c r="C9" s="27">
        <v>10</v>
      </c>
      <c r="D9" s="28">
        <v>8</v>
      </c>
      <c r="E9" s="27">
        <v>8</v>
      </c>
    </row>
    <row r="10" spans="1:5" ht="69.95" customHeight="1">
      <c r="A10" s="37" t="s">
        <v>17</v>
      </c>
      <c r="B10" s="14" t="s">
        <v>22</v>
      </c>
      <c r="C10" s="27">
        <v>10</v>
      </c>
      <c r="D10" s="28">
        <v>7</v>
      </c>
      <c r="E10" s="27">
        <v>9</v>
      </c>
    </row>
    <row r="11" spans="1:5" ht="69.95" customHeight="1">
      <c r="A11" s="25" t="s">
        <v>44</v>
      </c>
      <c r="B11" s="14" t="s">
        <v>45</v>
      </c>
      <c r="C11" s="27">
        <v>5</v>
      </c>
      <c r="D11" s="28">
        <v>4.75</v>
      </c>
      <c r="E11" s="27">
        <v>5</v>
      </c>
    </row>
    <row r="12" spans="1:5" ht="50.1" customHeight="1">
      <c r="A12" s="67" t="s">
        <v>24</v>
      </c>
      <c r="B12" s="67"/>
      <c r="C12" s="25">
        <f>SUM(C6:C11)</f>
        <v>80</v>
      </c>
      <c r="D12" s="25">
        <f>SUM(D6:D11)</f>
        <v>64.75</v>
      </c>
      <c r="E12" s="25">
        <f>SUM(E6:E11)</f>
        <v>70</v>
      </c>
    </row>
    <row r="13" spans="1:5" ht="80.099999999999994" customHeight="1">
      <c r="A13" s="15" t="s">
        <v>23</v>
      </c>
      <c r="B13" s="68"/>
      <c r="C13" s="68"/>
      <c r="D13" s="68"/>
      <c r="E13" s="68"/>
    </row>
  </sheetData>
  <mergeCells count="5">
    <mergeCell ref="A12:B12"/>
    <mergeCell ref="B13:E13"/>
    <mergeCell ref="C3:D3"/>
    <mergeCell ref="A1:E1"/>
    <mergeCell ref="B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13"/>
  <sheetViews>
    <sheetView zoomScale="70" zoomScaleNormal="70" workbookViewId="0">
      <selection activeCell="E4" sqref="E4"/>
    </sheetView>
  </sheetViews>
  <sheetFormatPr defaultRowHeight="16.5"/>
  <cols>
    <col min="1" max="1" width="15.625" customWidth="1"/>
    <col min="2" max="2" width="40.625" customWidth="1"/>
    <col min="3" max="3" width="10.625" style="1" customWidth="1"/>
    <col min="4" max="5" width="10.625" customWidth="1"/>
  </cols>
  <sheetData>
    <row r="1" spans="1:5" ht="69.95" customHeight="1">
      <c r="A1" s="70" t="s">
        <v>38</v>
      </c>
      <c r="B1" s="70"/>
      <c r="C1" s="70"/>
      <c r="D1" s="70"/>
      <c r="E1" s="70"/>
    </row>
    <row r="2" spans="1:5" ht="30" customHeight="1">
      <c r="A2" s="29" t="s">
        <v>37</v>
      </c>
      <c r="B2" s="71" t="s">
        <v>42</v>
      </c>
      <c r="C2" s="71"/>
      <c r="D2" s="71"/>
      <c r="E2" s="71"/>
    </row>
    <row r="3" spans="1:5" ht="30" customHeight="1">
      <c r="A3" s="13" t="s">
        <v>34</v>
      </c>
      <c r="B3" s="38">
        <v>46160</v>
      </c>
      <c r="C3" s="69" t="s">
        <v>27</v>
      </c>
      <c r="D3" s="69"/>
      <c r="E3" s="39" t="s">
        <v>52</v>
      </c>
    </row>
    <row r="4" spans="1:5" ht="20.100000000000001" customHeight="1">
      <c r="A4" s="7"/>
      <c r="B4" s="7"/>
      <c r="C4" s="8"/>
      <c r="D4" s="8"/>
      <c r="E4" s="8"/>
    </row>
    <row r="5" spans="1:5" ht="30" customHeight="1">
      <c r="A5" s="26" t="s">
        <v>18</v>
      </c>
      <c r="B5" s="26" t="s">
        <v>19</v>
      </c>
      <c r="C5" s="26" t="s">
        <v>20</v>
      </c>
      <c r="D5" s="26" t="s">
        <v>35</v>
      </c>
      <c r="E5" s="26" t="s">
        <v>36</v>
      </c>
    </row>
    <row r="6" spans="1:5" ht="69.95" customHeight="1">
      <c r="A6" s="37" t="s">
        <v>15</v>
      </c>
      <c r="B6" s="14" t="s">
        <v>25</v>
      </c>
      <c r="C6" s="27">
        <v>20</v>
      </c>
      <c r="D6" s="28">
        <v>18</v>
      </c>
      <c r="E6" s="27">
        <v>20</v>
      </c>
    </row>
    <row r="7" spans="1:5" ht="69.95" customHeight="1">
      <c r="A7" s="37" t="s">
        <v>16</v>
      </c>
      <c r="B7" s="14" t="s">
        <v>26</v>
      </c>
      <c r="C7" s="27">
        <v>20</v>
      </c>
      <c r="D7" s="28">
        <v>17</v>
      </c>
      <c r="E7" s="27">
        <v>19</v>
      </c>
    </row>
    <row r="8" spans="1:5" ht="69.95" customHeight="1">
      <c r="A8" s="37" t="s">
        <v>14</v>
      </c>
      <c r="B8" s="14" t="s">
        <v>43</v>
      </c>
      <c r="C8" s="27">
        <v>15</v>
      </c>
      <c r="D8" s="28">
        <v>14</v>
      </c>
      <c r="E8" s="27">
        <v>14</v>
      </c>
    </row>
    <row r="9" spans="1:5" ht="69.95" customHeight="1">
      <c r="A9" s="37" t="s">
        <v>11</v>
      </c>
      <c r="B9" s="14" t="s">
        <v>21</v>
      </c>
      <c r="C9" s="27">
        <v>10</v>
      </c>
      <c r="D9" s="28">
        <v>10</v>
      </c>
      <c r="E9" s="27">
        <v>7</v>
      </c>
    </row>
    <row r="10" spans="1:5" ht="69.95" customHeight="1">
      <c r="A10" s="37" t="s">
        <v>17</v>
      </c>
      <c r="B10" s="14" t="s">
        <v>22</v>
      </c>
      <c r="C10" s="27">
        <v>10</v>
      </c>
      <c r="D10" s="28">
        <v>9</v>
      </c>
      <c r="E10" s="27">
        <v>8</v>
      </c>
    </row>
    <row r="11" spans="1:5" ht="69.95" customHeight="1">
      <c r="A11" s="37" t="s">
        <v>44</v>
      </c>
      <c r="B11" s="14" t="s">
        <v>45</v>
      </c>
      <c r="C11" s="27">
        <v>5</v>
      </c>
      <c r="D11" s="28">
        <v>4.75</v>
      </c>
      <c r="E11" s="27">
        <v>5</v>
      </c>
    </row>
    <row r="12" spans="1:5" ht="50.1" customHeight="1">
      <c r="A12" s="67" t="s">
        <v>24</v>
      </c>
      <c r="B12" s="67"/>
      <c r="C12" s="37">
        <f>SUM(C6:C11)</f>
        <v>80</v>
      </c>
      <c r="D12" s="37">
        <f>SUM(D6:D11)</f>
        <v>72.75</v>
      </c>
      <c r="E12" s="37">
        <f>SUM(E6:E11)</f>
        <v>73</v>
      </c>
    </row>
    <row r="13" spans="1:5" ht="111.75" customHeight="1">
      <c r="A13" s="15" t="s">
        <v>23</v>
      </c>
      <c r="B13" s="72" t="s">
        <v>47</v>
      </c>
      <c r="C13" s="72"/>
      <c r="D13" s="72"/>
      <c r="E13" s="72"/>
    </row>
  </sheetData>
  <mergeCells count="5">
    <mergeCell ref="A1:E1"/>
    <mergeCell ref="B2:E2"/>
    <mergeCell ref="C3:D3"/>
    <mergeCell ref="A12:B12"/>
    <mergeCell ref="B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3"/>
  <sheetViews>
    <sheetView zoomScale="70" zoomScaleNormal="70" workbookViewId="0">
      <selection activeCell="E4" sqref="E4"/>
    </sheetView>
  </sheetViews>
  <sheetFormatPr defaultRowHeight="16.5"/>
  <cols>
    <col min="1" max="1" width="15.625" customWidth="1"/>
    <col min="2" max="2" width="40.625" customWidth="1"/>
    <col min="3" max="3" width="10.625" style="1" customWidth="1"/>
    <col min="4" max="5" width="10.625" customWidth="1"/>
  </cols>
  <sheetData>
    <row r="1" spans="1:5" ht="69.95" customHeight="1">
      <c r="A1" s="70" t="s">
        <v>38</v>
      </c>
      <c r="B1" s="70"/>
      <c r="C1" s="70"/>
      <c r="D1" s="70"/>
      <c r="E1" s="70"/>
    </row>
    <row r="2" spans="1:5" ht="30" customHeight="1">
      <c r="A2" s="29" t="s">
        <v>37</v>
      </c>
      <c r="B2" s="71" t="s">
        <v>42</v>
      </c>
      <c r="C2" s="71"/>
      <c r="D2" s="71"/>
      <c r="E2" s="71"/>
    </row>
    <row r="3" spans="1:5" ht="30" customHeight="1">
      <c r="A3" s="13" t="s">
        <v>34</v>
      </c>
      <c r="B3" s="38">
        <v>46160</v>
      </c>
      <c r="C3" s="69" t="s">
        <v>27</v>
      </c>
      <c r="D3" s="69"/>
      <c r="E3" s="39" t="s">
        <v>53</v>
      </c>
    </row>
    <row r="4" spans="1:5" ht="20.100000000000001" customHeight="1">
      <c r="A4" s="7"/>
      <c r="B4" s="7"/>
      <c r="C4" s="8"/>
      <c r="D4" s="8"/>
      <c r="E4" s="8"/>
    </row>
    <row r="5" spans="1:5" ht="30" customHeight="1">
      <c r="A5" s="26" t="s">
        <v>18</v>
      </c>
      <c r="B5" s="26" t="s">
        <v>19</v>
      </c>
      <c r="C5" s="26" t="s">
        <v>20</v>
      </c>
      <c r="D5" s="26" t="s">
        <v>35</v>
      </c>
      <c r="E5" s="26" t="s">
        <v>36</v>
      </c>
    </row>
    <row r="6" spans="1:5" ht="69.95" customHeight="1">
      <c r="A6" s="37" t="s">
        <v>15</v>
      </c>
      <c r="B6" s="14" t="s">
        <v>25</v>
      </c>
      <c r="C6" s="27">
        <v>20</v>
      </c>
      <c r="D6" s="28">
        <v>18</v>
      </c>
      <c r="E6" s="27">
        <v>19</v>
      </c>
    </row>
    <row r="7" spans="1:5" ht="69.95" customHeight="1">
      <c r="A7" s="37" t="s">
        <v>16</v>
      </c>
      <c r="B7" s="14" t="s">
        <v>26</v>
      </c>
      <c r="C7" s="27">
        <v>20</v>
      </c>
      <c r="D7" s="28">
        <v>17</v>
      </c>
      <c r="E7" s="27">
        <v>15</v>
      </c>
    </row>
    <row r="8" spans="1:5" ht="69.95" customHeight="1">
      <c r="A8" s="37" t="s">
        <v>14</v>
      </c>
      <c r="B8" s="14" t="s">
        <v>43</v>
      </c>
      <c r="C8" s="27">
        <v>15</v>
      </c>
      <c r="D8" s="28">
        <v>13</v>
      </c>
      <c r="E8" s="27">
        <v>14</v>
      </c>
    </row>
    <row r="9" spans="1:5" ht="69.95" customHeight="1">
      <c r="A9" s="37" t="s">
        <v>11</v>
      </c>
      <c r="B9" s="14" t="s">
        <v>21</v>
      </c>
      <c r="C9" s="27">
        <v>10</v>
      </c>
      <c r="D9" s="28">
        <v>7</v>
      </c>
      <c r="E9" s="27">
        <v>6</v>
      </c>
    </row>
    <row r="10" spans="1:5" ht="69.95" customHeight="1">
      <c r="A10" s="37" t="s">
        <v>17</v>
      </c>
      <c r="B10" s="14" t="s">
        <v>22</v>
      </c>
      <c r="C10" s="27">
        <v>10</v>
      </c>
      <c r="D10" s="28">
        <v>9</v>
      </c>
      <c r="E10" s="27">
        <v>9</v>
      </c>
    </row>
    <row r="11" spans="1:5" ht="69.95" customHeight="1">
      <c r="A11" s="37" t="s">
        <v>44</v>
      </c>
      <c r="B11" s="14" t="s">
        <v>45</v>
      </c>
      <c r="C11" s="27">
        <v>5</v>
      </c>
      <c r="D11" s="28">
        <v>4.75</v>
      </c>
      <c r="E11" s="27">
        <v>5</v>
      </c>
    </row>
    <row r="12" spans="1:5" ht="50.1" customHeight="1">
      <c r="A12" s="67" t="s">
        <v>24</v>
      </c>
      <c r="B12" s="67"/>
      <c r="C12" s="37">
        <f>SUM(C6:C11)</f>
        <v>80</v>
      </c>
      <c r="D12" s="37">
        <f>SUM(D6:D11)</f>
        <v>68.75</v>
      </c>
      <c r="E12" s="37">
        <f>SUM(E6:E11)</f>
        <v>68</v>
      </c>
    </row>
    <row r="13" spans="1:5" ht="80.099999999999994" customHeight="1">
      <c r="A13" s="15" t="s">
        <v>23</v>
      </c>
      <c r="B13" s="73" t="s">
        <v>48</v>
      </c>
      <c r="C13" s="74"/>
      <c r="D13" s="74"/>
      <c r="E13" s="74"/>
    </row>
  </sheetData>
  <mergeCells count="5">
    <mergeCell ref="A1:E1"/>
    <mergeCell ref="B2:E2"/>
    <mergeCell ref="C3:D3"/>
    <mergeCell ref="A12:B12"/>
    <mergeCell ref="B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13"/>
  <sheetViews>
    <sheetView zoomScale="70" zoomScaleNormal="70" workbookViewId="0">
      <selection activeCell="E4" sqref="E4"/>
    </sheetView>
  </sheetViews>
  <sheetFormatPr defaultRowHeight="16.5"/>
  <cols>
    <col min="1" max="1" width="15.625" customWidth="1"/>
    <col min="2" max="2" width="40.625" customWidth="1"/>
    <col min="3" max="3" width="10.625" style="1" customWidth="1"/>
    <col min="4" max="5" width="10.625" customWidth="1"/>
  </cols>
  <sheetData>
    <row r="1" spans="1:5" ht="69.95" customHeight="1">
      <c r="A1" s="70" t="s">
        <v>38</v>
      </c>
      <c r="B1" s="70"/>
      <c r="C1" s="70"/>
      <c r="D1" s="70"/>
      <c r="E1" s="70"/>
    </row>
    <row r="2" spans="1:5" ht="30" customHeight="1">
      <c r="A2" s="29" t="s">
        <v>37</v>
      </c>
      <c r="B2" s="71" t="s">
        <v>42</v>
      </c>
      <c r="C2" s="71"/>
      <c r="D2" s="71"/>
      <c r="E2" s="71"/>
    </row>
    <row r="3" spans="1:5" ht="30" customHeight="1">
      <c r="A3" s="13" t="s">
        <v>34</v>
      </c>
      <c r="B3" s="38">
        <v>46160</v>
      </c>
      <c r="C3" s="69" t="s">
        <v>27</v>
      </c>
      <c r="D3" s="69"/>
      <c r="E3" s="39" t="s">
        <v>54</v>
      </c>
    </row>
    <row r="4" spans="1:5" ht="20.100000000000001" customHeight="1">
      <c r="A4" s="7"/>
      <c r="B4" s="7"/>
      <c r="C4" s="8"/>
      <c r="D4" s="8"/>
      <c r="E4" s="8"/>
    </row>
    <row r="5" spans="1:5" ht="30" customHeight="1">
      <c r="A5" s="26" t="s">
        <v>18</v>
      </c>
      <c r="B5" s="26" t="s">
        <v>19</v>
      </c>
      <c r="C5" s="26" t="s">
        <v>20</v>
      </c>
      <c r="D5" s="26" t="s">
        <v>35</v>
      </c>
      <c r="E5" s="26" t="s">
        <v>36</v>
      </c>
    </row>
    <row r="6" spans="1:5" ht="69.95" customHeight="1">
      <c r="A6" s="37" t="s">
        <v>15</v>
      </c>
      <c r="B6" s="14" t="s">
        <v>25</v>
      </c>
      <c r="C6" s="27">
        <v>20</v>
      </c>
      <c r="D6" s="28">
        <v>11</v>
      </c>
      <c r="E6" s="27">
        <v>16</v>
      </c>
    </row>
    <row r="7" spans="1:5" ht="69.95" customHeight="1">
      <c r="A7" s="37" t="s">
        <v>16</v>
      </c>
      <c r="B7" s="14" t="s">
        <v>26</v>
      </c>
      <c r="C7" s="27">
        <v>20</v>
      </c>
      <c r="D7" s="28">
        <v>17</v>
      </c>
      <c r="E7" s="27">
        <v>19</v>
      </c>
    </row>
    <row r="8" spans="1:5" ht="69.95" customHeight="1">
      <c r="A8" s="37" t="s">
        <v>14</v>
      </c>
      <c r="B8" s="14" t="s">
        <v>43</v>
      </c>
      <c r="C8" s="27">
        <v>15</v>
      </c>
      <c r="D8" s="28">
        <v>14</v>
      </c>
      <c r="E8" s="27">
        <v>14</v>
      </c>
    </row>
    <row r="9" spans="1:5" ht="69.95" customHeight="1">
      <c r="A9" s="37" t="s">
        <v>11</v>
      </c>
      <c r="B9" s="14" t="s">
        <v>21</v>
      </c>
      <c r="C9" s="27">
        <v>10</v>
      </c>
      <c r="D9" s="28">
        <v>7</v>
      </c>
      <c r="E9" s="27">
        <v>7</v>
      </c>
    </row>
    <row r="10" spans="1:5" ht="69.95" customHeight="1">
      <c r="A10" s="37" t="s">
        <v>17</v>
      </c>
      <c r="B10" s="14" t="s">
        <v>22</v>
      </c>
      <c r="C10" s="27">
        <v>10</v>
      </c>
      <c r="D10" s="28">
        <v>6</v>
      </c>
      <c r="E10" s="27">
        <v>9</v>
      </c>
    </row>
    <row r="11" spans="1:5" ht="69.95" customHeight="1">
      <c r="A11" s="37" t="s">
        <v>44</v>
      </c>
      <c r="B11" s="14" t="s">
        <v>45</v>
      </c>
      <c r="C11" s="27">
        <v>5</v>
      </c>
      <c r="D11" s="28">
        <v>4.75</v>
      </c>
      <c r="E11" s="27">
        <v>5</v>
      </c>
    </row>
    <row r="12" spans="1:5" ht="50.1" customHeight="1">
      <c r="A12" s="67" t="s">
        <v>24</v>
      </c>
      <c r="B12" s="67"/>
      <c r="C12" s="37">
        <f>SUM(C6:C11)</f>
        <v>80</v>
      </c>
      <c r="D12" s="37">
        <f>SUM(D6:D11)</f>
        <v>59.75</v>
      </c>
      <c r="E12" s="37">
        <f>SUM(E6:E11)</f>
        <v>70</v>
      </c>
    </row>
    <row r="13" spans="1:5" ht="80.099999999999994" customHeight="1">
      <c r="A13" s="15" t="s">
        <v>23</v>
      </c>
      <c r="B13" s="73" t="s">
        <v>49</v>
      </c>
      <c r="C13" s="74"/>
      <c r="D13" s="74"/>
      <c r="E13" s="74"/>
    </row>
  </sheetData>
  <mergeCells count="5">
    <mergeCell ref="A1:E1"/>
    <mergeCell ref="B2:E2"/>
    <mergeCell ref="C3:D3"/>
    <mergeCell ref="A12:B12"/>
    <mergeCell ref="B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3"/>
  <sheetViews>
    <sheetView zoomScale="70" zoomScaleNormal="70" workbookViewId="0">
      <selection activeCell="E4" sqref="E4"/>
    </sheetView>
  </sheetViews>
  <sheetFormatPr defaultRowHeight="16.5"/>
  <cols>
    <col min="1" max="1" width="15.625" customWidth="1"/>
    <col min="2" max="2" width="40.625" customWidth="1"/>
    <col min="3" max="3" width="10.625" style="1" customWidth="1"/>
    <col min="4" max="5" width="10.625" customWidth="1"/>
  </cols>
  <sheetData>
    <row r="1" spans="1:5" ht="69.95" customHeight="1">
      <c r="A1" s="70" t="s">
        <v>38</v>
      </c>
      <c r="B1" s="70"/>
      <c r="C1" s="70"/>
      <c r="D1" s="70"/>
      <c r="E1" s="70"/>
    </row>
    <row r="2" spans="1:5" ht="30" customHeight="1">
      <c r="A2" s="29" t="s">
        <v>37</v>
      </c>
      <c r="B2" s="71" t="s">
        <v>42</v>
      </c>
      <c r="C2" s="71"/>
      <c r="D2" s="71"/>
      <c r="E2" s="71"/>
    </row>
    <row r="3" spans="1:5" ht="30" customHeight="1">
      <c r="A3" s="13" t="s">
        <v>34</v>
      </c>
      <c r="B3" s="38">
        <v>46160</v>
      </c>
      <c r="C3" s="69" t="s">
        <v>27</v>
      </c>
      <c r="D3" s="69"/>
      <c r="E3" s="39" t="s">
        <v>55</v>
      </c>
    </row>
    <row r="4" spans="1:5" ht="20.100000000000001" customHeight="1">
      <c r="A4" s="7"/>
      <c r="B4" s="7"/>
      <c r="C4" s="8"/>
      <c r="D4" s="8"/>
      <c r="E4" s="8"/>
    </row>
    <row r="5" spans="1:5" ht="30" customHeight="1">
      <c r="A5" s="26" t="s">
        <v>18</v>
      </c>
      <c r="B5" s="26" t="s">
        <v>19</v>
      </c>
      <c r="C5" s="26" t="s">
        <v>20</v>
      </c>
      <c r="D5" s="26" t="s">
        <v>35</v>
      </c>
      <c r="E5" s="26" t="s">
        <v>36</v>
      </c>
    </row>
    <row r="6" spans="1:5" ht="69.95" customHeight="1">
      <c r="A6" s="37" t="s">
        <v>15</v>
      </c>
      <c r="B6" s="14" t="s">
        <v>25</v>
      </c>
      <c r="C6" s="27">
        <v>20</v>
      </c>
      <c r="D6" s="28">
        <v>18</v>
      </c>
      <c r="E6" s="27">
        <v>19</v>
      </c>
    </row>
    <row r="7" spans="1:5" ht="69.95" customHeight="1">
      <c r="A7" s="37" t="s">
        <v>16</v>
      </c>
      <c r="B7" s="14" t="s">
        <v>26</v>
      </c>
      <c r="C7" s="27">
        <v>20</v>
      </c>
      <c r="D7" s="28">
        <v>17</v>
      </c>
      <c r="E7" s="27">
        <v>20</v>
      </c>
    </row>
    <row r="8" spans="1:5" ht="69.95" customHeight="1">
      <c r="A8" s="37" t="s">
        <v>14</v>
      </c>
      <c r="B8" s="14" t="s">
        <v>43</v>
      </c>
      <c r="C8" s="27">
        <v>15</v>
      </c>
      <c r="D8" s="28">
        <v>13</v>
      </c>
      <c r="E8" s="27">
        <v>15</v>
      </c>
    </row>
    <row r="9" spans="1:5" ht="69.95" customHeight="1">
      <c r="A9" s="37" t="s">
        <v>11</v>
      </c>
      <c r="B9" s="14" t="s">
        <v>21</v>
      </c>
      <c r="C9" s="27">
        <v>10</v>
      </c>
      <c r="D9" s="28">
        <v>7</v>
      </c>
      <c r="E9" s="27">
        <v>9</v>
      </c>
    </row>
    <row r="10" spans="1:5" ht="69.95" customHeight="1">
      <c r="A10" s="37" t="s">
        <v>17</v>
      </c>
      <c r="B10" s="14" t="s">
        <v>22</v>
      </c>
      <c r="C10" s="27">
        <v>10</v>
      </c>
      <c r="D10" s="28">
        <v>8</v>
      </c>
      <c r="E10" s="27">
        <v>10</v>
      </c>
    </row>
    <row r="11" spans="1:5" ht="69.95" customHeight="1">
      <c r="A11" s="37" t="s">
        <v>44</v>
      </c>
      <c r="B11" s="14" t="s">
        <v>45</v>
      </c>
      <c r="C11" s="27">
        <v>5</v>
      </c>
      <c r="D11" s="28">
        <v>4.75</v>
      </c>
      <c r="E11" s="27">
        <v>5</v>
      </c>
    </row>
    <row r="12" spans="1:5" ht="50.1" customHeight="1">
      <c r="A12" s="67" t="s">
        <v>24</v>
      </c>
      <c r="B12" s="67"/>
      <c r="C12" s="37">
        <f>SUM(C6:C11)</f>
        <v>80</v>
      </c>
      <c r="D12" s="37">
        <f>SUM(D6:D11)</f>
        <v>67.75</v>
      </c>
      <c r="E12" s="37">
        <f>SUM(E6:E11)</f>
        <v>78</v>
      </c>
    </row>
    <row r="13" spans="1:5" ht="80.099999999999994" customHeight="1">
      <c r="A13" s="15" t="s">
        <v>23</v>
      </c>
      <c r="B13" s="73" t="s">
        <v>50</v>
      </c>
      <c r="C13" s="74"/>
      <c r="D13" s="74"/>
      <c r="E13" s="74"/>
    </row>
  </sheetData>
  <mergeCells count="5">
    <mergeCell ref="A1:E1"/>
    <mergeCell ref="B2:E2"/>
    <mergeCell ref="C3:D3"/>
    <mergeCell ref="A12:B12"/>
    <mergeCell ref="B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제안서 평가 총괄표</vt:lpstr>
      <vt:lpstr>제안서집계표(업체1)</vt:lpstr>
      <vt:lpstr>제안서집계표(업체2)</vt:lpstr>
      <vt:lpstr>위원1</vt:lpstr>
      <vt:lpstr>위원2</vt:lpstr>
      <vt:lpstr>위원3</vt:lpstr>
      <vt:lpstr>위원4</vt:lpstr>
      <vt:lpstr>위원5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2021-04-13T06:35:30Z</cp:lastPrinted>
  <dcterms:created xsi:type="dcterms:W3CDTF">2012-04-25T23:48:05Z</dcterms:created>
  <dcterms:modified xsi:type="dcterms:W3CDTF">2026-05-20T03:31:51Z</dcterms:modified>
</cp:coreProperties>
</file>